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1"/>
  </bookViews>
  <sheets>
    <sheet name="raw data" sheetId="1" r:id="rId1"/>
    <sheet name="ave. &amp; CV calcul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<sst xmlns="http://schemas.openxmlformats.org/spreadsheetml/2006/main" count="440" uniqueCount="113">
  <si>
    <t>Annex 16</t>
  </si>
  <si>
    <t>Cash Balance</t>
  </si>
  <si>
    <t>gub d}Hbft</t>
  </si>
  <si>
    <t>Fiscal Year</t>
  </si>
  <si>
    <t>People’s
 Finance</t>
  </si>
  <si>
    <t>Shree Investment and Finance</t>
  </si>
  <si>
    <t>National Finance</t>
  </si>
  <si>
    <t>Kathmandu Finance</t>
  </si>
  <si>
    <t>Universal Finance</t>
  </si>
  <si>
    <t>Union Finance</t>
  </si>
  <si>
    <t>Average</t>
  </si>
  <si>
    <t>Annex 17</t>
  </si>
  <si>
    <t>Bank Balance</t>
  </si>
  <si>
    <t>a}+s d}Hbft</t>
  </si>
  <si>
    <t>Annex 18</t>
  </si>
  <si>
    <t>Total Investment</t>
  </si>
  <si>
    <t>nufgL -Joj:yf s^^L gu/L_</t>
  </si>
  <si>
    <t>Annex 19</t>
  </si>
  <si>
    <t>Total Loan and Advances</t>
  </si>
  <si>
    <t>shf{ tyf ;fk^L</t>
  </si>
  <si>
    <t>Annex 20</t>
  </si>
  <si>
    <t>Investment on Government Securities</t>
  </si>
  <si>
    <t>&gt;L 5 sf] ;/sf/sf] C)fkq / g]/fa}+ sf] C)fkq</t>
  </si>
  <si>
    <t>Annex 21</t>
  </si>
  <si>
    <t>Hire Purchase Loan</t>
  </si>
  <si>
    <t>xfo/ kr]{h</t>
  </si>
  <si>
    <t>Annex 22</t>
  </si>
  <si>
    <t>Real Estate Finance</t>
  </si>
  <si>
    <t>cfjf; shf{</t>
  </si>
  <si>
    <t>Annex 23</t>
  </si>
  <si>
    <t>Term Loan</t>
  </si>
  <si>
    <t>cfjlws shf{</t>
  </si>
  <si>
    <t>Annex 24</t>
  </si>
  <si>
    <t>Loans against Fixed Deposits</t>
  </si>
  <si>
    <t>d'@tL /l;b lwtf] shf{ / ;]o/ l*j]Gr/ lwtf]df shf{</t>
  </si>
  <si>
    <t>Annex 25</t>
  </si>
  <si>
    <t>Other Investments</t>
  </si>
  <si>
    <t>hDdf nufgLdf ;/sf/L nufgL / cGo nufgL #^fpg]</t>
  </si>
  <si>
    <t>Annex 26</t>
  </si>
  <si>
    <t>Total Interest Income</t>
  </si>
  <si>
    <t>Jofh cfDbfgL</t>
  </si>
  <si>
    <t>Annex 27</t>
  </si>
  <si>
    <t>Interest Income on Investment</t>
  </si>
  <si>
    <t>nufgLdf Jofh cfDbfgL</t>
  </si>
  <si>
    <t>Annex 28</t>
  </si>
  <si>
    <t>Interest Income on Loan and Advances</t>
  </si>
  <si>
    <t>shf{ tyf ;fk^Ldf Jofh cfDbfgL</t>
  </si>
  <si>
    <t>Annex 29</t>
  </si>
  <si>
    <t>Other Incomes (Commission &amp; Discount Received, Non Operating and Other Income)</t>
  </si>
  <si>
    <t>Annex 30</t>
  </si>
  <si>
    <t>Net Profit</t>
  </si>
  <si>
    <t>v'b gfkmf</t>
  </si>
  <si>
    <t>Annex 31</t>
  </si>
  <si>
    <t>Total Deposits</t>
  </si>
  <si>
    <t>lgIf]k lx;fj</t>
  </si>
  <si>
    <t>Annex 32</t>
  </si>
  <si>
    <t>Total Assets</t>
  </si>
  <si>
    <t>s"n ;DkQL</t>
  </si>
  <si>
    <t>Annex 33</t>
  </si>
  <si>
    <t>Share Capital</t>
  </si>
  <si>
    <t>Zf]o/ k'+hL</t>
  </si>
  <si>
    <t>Annex 34</t>
  </si>
  <si>
    <t>Reserve and Surplus</t>
  </si>
  <si>
    <t>hu]*f tyf sf]ifx?</t>
  </si>
  <si>
    <t>Annex 35</t>
  </si>
  <si>
    <t>Total Income</t>
  </si>
  <si>
    <t>s"n cfDbfgL</t>
  </si>
  <si>
    <t>Annex 36</t>
  </si>
  <si>
    <t>Total Expenses</t>
  </si>
  <si>
    <t>Total exp - profit - income tax provision</t>
  </si>
  <si>
    <t>[Risk of nonfinancial assets ????]</t>
  </si>
  <si>
    <t>Annex 37</t>
  </si>
  <si>
    <t>Operating Expenses</t>
  </si>
  <si>
    <t>sfof{no ;+rfng vr{</t>
  </si>
  <si>
    <t>Annex 38</t>
  </si>
  <si>
    <t>gub, a}+s / ;/sf/L nufgL</t>
  </si>
  <si>
    <t>Total Liquidity</t>
  </si>
  <si>
    <t>Cash bank &amp; HMG Securities</t>
  </si>
  <si>
    <t>s"n cfDbfgLdf v'b gfkmf / cfos/ Joj:Yff #^fpg]</t>
  </si>
  <si>
    <t>Ave.</t>
  </si>
  <si>
    <t>Annex 1</t>
  </si>
  <si>
    <t>Total Investment to Total Deposit ratio</t>
  </si>
  <si>
    <t>SD</t>
  </si>
  <si>
    <t>CV</t>
  </si>
  <si>
    <t>Annex 2</t>
  </si>
  <si>
    <t>Total Loan &amp; Advances to Total Deposit ratio</t>
  </si>
  <si>
    <t>Annex 3</t>
  </si>
  <si>
    <t>Hire Purchase to Total Investment and Loan &amp; Advances ratio</t>
  </si>
  <si>
    <t>Annex 4</t>
  </si>
  <si>
    <t>Government Securities to Total Investment and Loan &amp; Advances ratio</t>
  </si>
  <si>
    <t>Annex 5</t>
  </si>
  <si>
    <t>Term Loan to Total Investment and Loan &amp; Advances ratio</t>
  </si>
  <si>
    <t>Annex 6</t>
  </si>
  <si>
    <t>Real Estate Finance to Total Investment and Loan &amp; Advances ratio</t>
  </si>
  <si>
    <t>Annex 7</t>
  </si>
  <si>
    <t>Loan against Fixed Deposits to Total Investment and Loan &amp; Advances ratio</t>
  </si>
  <si>
    <t>Annex 8</t>
  </si>
  <si>
    <t>Other Investment to Total Investment and Loan &amp; Advances ratio</t>
  </si>
  <si>
    <t>Annex 9</t>
  </si>
  <si>
    <t>Total Liquidity to Total Deposit ratio</t>
  </si>
  <si>
    <t>Annex 10</t>
  </si>
  <si>
    <t>Interest on Investment to Total Investment ratio</t>
  </si>
  <si>
    <t>Annex 11</t>
  </si>
  <si>
    <t>Interest on Loan and Advances to Total Loan and Advances ratio</t>
  </si>
  <si>
    <t>Annex 12</t>
  </si>
  <si>
    <t>Net Profit to Total Capital Employed ratio</t>
  </si>
  <si>
    <t>Annex 13</t>
  </si>
  <si>
    <t>Net Profit to Total Assets ratio</t>
  </si>
  <si>
    <t>Annex 14</t>
  </si>
  <si>
    <t>Operating Expenses to Total Revenues ratio</t>
  </si>
  <si>
    <t>Annex 15</t>
  </si>
  <si>
    <t>Total Income to Total Expenditure ratio</t>
  </si>
  <si>
    <t>Shree Invest. Finance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</si>
</sst>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64" fontId="3" fillId="0" borderId="10" xfId="42" applyNumberFormat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4" fontId="3" fillId="0" borderId="0" xfId="42" applyNumberFormat="1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165" fontId="42" fillId="0" borderId="10" xfId="0" applyNumberFormat="1" applyFont="1" applyBorder="1" applyAlignment="1">
      <alignment/>
    </xf>
    <xf numFmtId="166" fontId="42" fillId="0" borderId="10" xfId="42" applyNumberFormat="1" applyFont="1" applyBorder="1" applyAlignment="1">
      <alignment/>
    </xf>
    <xf numFmtId="165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65" fontId="42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F134" sqref="F134"/>
    </sheetView>
  </sheetViews>
  <sheetFormatPr defaultColWidth="9.140625" defaultRowHeight="15"/>
  <cols>
    <col min="1" max="1" width="6.140625" style="4" customWidth="1"/>
    <col min="2" max="2" width="12.421875" style="4" customWidth="1"/>
    <col min="3" max="4" width="12.28125" style="4" customWidth="1"/>
    <col min="5" max="5" width="11.28125" style="4" customWidth="1"/>
    <col min="6" max="7" width="12.28125" style="4" customWidth="1"/>
    <col min="8" max="8" width="14.57421875" style="4" customWidth="1"/>
    <col min="9" max="16384" width="9.1406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1" t="s">
        <v>1</v>
      </c>
      <c r="B2" s="2"/>
      <c r="C2" s="2"/>
      <c r="D2" s="2"/>
      <c r="E2" s="5" t="s">
        <v>2</v>
      </c>
      <c r="F2" s="2"/>
      <c r="G2" s="2"/>
      <c r="H2" s="6"/>
    </row>
    <row r="3" spans="1:8" ht="39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7" t="s">
        <v>10</v>
      </c>
    </row>
    <row r="4" spans="1:8" ht="13.5">
      <c r="A4" s="9">
        <v>2005</v>
      </c>
      <c r="B4" s="10">
        <v>2410503</v>
      </c>
      <c r="C4" s="10">
        <v>3243373</v>
      </c>
      <c r="D4" s="10">
        <v>2346421</v>
      </c>
      <c r="E4" s="10">
        <v>1487444</v>
      </c>
      <c r="F4" s="10">
        <v>8215367</v>
      </c>
      <c r="G4" s="10">
        <v>297246</v>
      </c>
      <c r="H4" s="11">
        <f>ROUND(AVERAGE(B4:G4),0)</f>
        <v>3000059</v>
      </c>
    </row>
    <row r="5" spans="1:8" ht="13.5">
      <c r="A5" s="9">
        <v>2006</v>
      </c>
      <c r="B5" s="10">
        <v>917852.14</v>
      </c>
      <c r="C5" s="10">
        <v>7677153</v>
      </c>
      <c r="D5" s="10">
        <v>2489380</v>
      </c>
      <c r="E5" s="10">
        <v>1037613</v>
      </c>
      <c r="F5" s="10">
        <v>8191759</v>
      </c>
      <c r="G5" s="10">
        <v>1580162</v>
      </c>
      <c r="H5" s="11">
        <f>ROUND(AVERAGE(B5:G5),0)</f>
        <v>3648987</v>
      </c>
    </row>
    <row r="6" spans="1:8" ht="13.5">
      <c r="A6" s="9">
        <v>2007</v>
      </c>
      <c r="B6" s="10">
        <v>4670209</v>
      </c>
      <c r="C6" s="10">
        <v>8158238</v>
      </c>
      <c r="D6" s="10">
        <v>2901549</v>
      </c>
      <c r="E6" s="10">
        <v>2310322</v>
      </c>
      <c r="F6" s="10">
        <v>6963531</v>
      </c>
      <c r="G6" s="10">
        <v>1347749</v>
      </c>
      <c r="H6" s="11">
        <f>ROUND(AVERAGE(B6:G6),0)</f>
        <v>4391933</v>
      </c>
    </row>
    <row r="7" spans="1:8" ht="13.5">
      <c r="A7" s="9">
        <v>2008</v>
      </c>
      <c r="B7" s="10">
        <v>3770203</v>
      </c>
      <c r="C7" s="10">
        <v>9935367</v>
      </c>
      <c r="D7" s="10">
        <v>4775710</v>
      </c>
      <c r="E7" s="10">
        <v>2440251</v>
      </c>
      <c r="F7" s="10">
        <v>5331469</v>
      </c>
      <c r="G7" s="10">
        <v>1658453</v>
      </c>
      <c r="H7" s="11">
        <f>ROUND(AVERAGE(B7:G7),0)</f>
        <v>4651909</v>
      </c>
    </row>
    <row r="8" spans="1:8" ht="13.5">
      <c r="A8" s="9">
        <v>2009</v>
      </c>
      <c r="B8" s="10">
        <v>4267380</v>
      </c>
      <c r="C8" s="10">
        <v>6581699</v>
      </c>
      <c r="D8" s="10">
        <v>5222689</v>
      </c>
      <c r="E8" s="10">
        <v>2885257</v>
      </c>
      <c r="F8" s="10">
        <v>7129600</v>
      </c>
      <c r="G8" s="10">
        <v>5345548</v>
      </c>
      <c r="H8" s="11">
        <f>ROUND(AVERAGE(B8:G8),0)</f>
        <v>5238696</v>
      </c>
    </row>
    <row r="9" spans="1:8" ht="15">
      <c r="A9" s="1" t="s">
        <v>11</v>
      </c>
      <c r="B9" s="2"/>
      <c r="C9" s="2"/>
      <c r="D9" s="2"/>
      <c r="E9" s="2"/>
      <c r="F9" s="2"/>
      <c r="G9" s="2"/>
      <c r="H9" s="3"/>
    </row>
    <row r="10" spans="1:8" ht="15">
      <c r="A10" s="1" t="s">
        <v>12</v>
      </c>
      <c r="B10" s="2"/>
      <c r="C10" s="2"/>
      <c r="D10" s="2"/>
      <c r="E10" s="5" t="s">
        <v>13</v>
      </c>
      <c r="F10" s="2"/>
      <c r="G10" s="2"/>
      <c r="H10" s="6"/>
    </row>
    <row r="11" spans="1:8" ht="39">
      <c r="A11" s="7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7" t="s">
        <v>10</v>
      </c>
    </row>
    <row r="12" spans="1:8" ht="13.5">
      <c r="A12" s="9">
        <v>2005</v>
      </c>
      <c r="B12" s="10">
        <v>36395786</v>
      </c>
      <c r="C12" s="10">
        <v>53696032</v>
      </c>
      <c r="D12" s="10">
        <v>104808369</v>
      </c>
      <c r="E12" s="10">
        <v>32548366</v>
      </c>
      <c r="F12" s="10">
        <v>34997068</v>
      </c>
      <c r="G12" s="10">
        <v>8867009</v>
      </c>
      <c r="H12" s="11">
        <f>ROUND(AVERAGE(B12:G12),0)</f>
        <v>45218772</v>
      </c>
    </row>
    <row r="13" spans="1:8" ht="13.5">
      <c r="A13" s="9">
        <v>2006</v>
      </c>
      <c r="B13" s="10">
        <v>58010085</v>
      </c>
      <c r="C13" s="10">
        <v>98692597</v>
      </c>
      <c r="D13" s="10">
        <v>175043723</v>
      </c>
      <c r="E13" s="10">
        <v>47360056</v>
      </c>
      <c r="F13" s="10">
        <v>42603398</v>
      </c>
      <c r="G13" s="10">
        <v>14469936</v>
      </c>
      <c r="H13" s="11">
        <f>ROUND(AVERAGE(B13:G13),0)</f>
        <v>72696633</v>
      </c>
    </row>
    <row r="14" spans="1:8" ht="13.5">
      <c r="A14" s="9">
        <v>2007</v>
      </c>
      <c r="B14" s="10">
        <v>58108285</v>
      </c>
      <c r="C14" s="10">
        <v>92936782</v>
      </c>
      <c r="D14" s="10">
        <v>91526153</v>
      </c>
      <c r="E14" s="10">
        <v>52521497</v>
      </c>
      <c r="F14" s="10">
        <v>44475191</v>
      </c>
      <c r="G14" s="10">
        <v>28354555</v>
      </c>
      <c r="H14" s="11">
        <f>ROUND(AVERAGE(B14:G14),0)</f>
        <v>61320411</v>
      </c>
    </row>
    <row r="15" spans="1:8" ht="13.5">
      <c r="A15" s="9">
        <v>2008</v>
      </c>
      <c r="B15" s="10">
        <v>231000749</v>
      </c>
      <c r="C15" s="10">
        <v>36629651</v>
      </c>
      <c r="D15" s="10">
        <v>75877100</v>
      </c>
      <c r="E15" s="10">
        <v>63861577</v>
      </c>
      <c r="F15" s="10">
        <v>158985557</v>
      </c>
      <c r="G15" s="10">
        <v>24866150</v>
      </c>
      <c r="H15" s="11">
        <f>ROUND(AVERAGE(B15:G15),0)</f>
        <v>98536797</v>
      </c>
    </row>
    <row r="16" spans="1:8" ht="13.5">
      <c r="A16" s="9">
        <v>2009</v>
      </c>
      <c r="B16" s="10">
        <v>238405620</v>
      </c>
      <c r="C16" s="10">
        <v>182724650</v>
      </c>
      <c r="D16" s="10">
        <v>140691401</v>
      </c>
      <c r="E16" s="10">
        <v>70608743</v>
      </c>
      <c r="F16" s="10">
        <v>81990400</v>
      </c>
      <c r="G16" s="10">
        <v>69368452</v>
      </c>
      <c r="H16" s="11">
        <f>ROUND(AVERAGE(B16:G16),0)</f>
        <v>130631544</v>
      </c>
    </row>
    <row r="17" spans="1:8" ht="15">
      <c r="A17" s="1" t="s">
        <v>14</v>
      </c>
      <c r="B17" s="2"/>
      <c r="C17" s="2"/>
      <c r="D17" s="2"/>
      <c r="E17" s="2"/>
      <c r="F17" s="2"/>
      <c r="G17" s="2"/>
      <c r="H17" s="3"/>
    </row>
    <row r="18" spans="1:8" ht="15">
      <c r="A18" s="1" t="s">
        <v>15</v>
      </c>
      <c r="B18" s="2"/>
      <c r="C18" s="2"/>
      <c r="D18" s="2"/>
      <c r="E18" s="5" t="s">
        <v>16</v>
      </c>
      <c r="F18" s="2"/>
      <c r="G18" s="2"/>
      <c r="H18" s="6"/>
    </row>
    <row r="19" spans="1:8" ht="39">
      <c r="A19" s="7" t="s">
        <v>3</v>
      </c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8" t="s">
        <v>9</v>
      </c>
      <c r="H19" s="7" t="s">
        <v>10</v>
      </c>
    </row>
    <row r="20" spans="1:8" ht="13.5">
      <c r="A20" s="9">
        <v>2005</v>
      </c>
      <c r="B20" s="10">
        <v>7027000</v>
      </c>
      <c r="C20" s="10">
        <v>58092900</v>
      </c>
      <c r="D20" s="10">
        <v>118637030</v>
      </c>
      <c r="E20" s="10">
        <v>30285925</v>
      </c>
      <c r="F20" s="10">
        <v>64007023</v>
      </c>
      <c r="G20" s="10">
        <v>86182803</v>
      </c>
      <c r="H20" s="11">
        <f>ROUND(AVERAGE(B20:G20),0)</f>
        <v>60705447</v>
      </c>
    </row>
    <row r="21" spans="1:8" ht="13.5">
      <c r="A21" s="9">
        <v>2006</v>
      </c>
      <c r="B21" s="10">
        <v>7027000</v>
      </c>
      <c r="C21" s="10">
        <v>46834000</v>
      </c>
      <c r="D21" s="10">
        <v>148453581</v>
      </c>
      <c r="E21" s="10">
        <v>77283515</v>
      </c>
      <c r="F21" s="10">
        <v>68579250</v>
      </c>
      <c r="G21" s="10">
        <v>40572746</v>
      </c>
      <c r="H21" s="11">
        <f>ROUND(AVERAGE(B21:G21),0)</f>
        <v>64791682</v>
      </c>
    </row>
    <row r="22" spans="1:8" ht="13.5">
      <c r="A22" s="9">
        <v>2007</v>
      </c>
      <c r="B22" s="10">
        <v>7027000</v>
      </c>
      <c r="C22" s="10">
        <v>35000000</v>
      </c>
      <c r="D22" s="10">
        <v>176535340</v>
      </c>
      <c r="E22" s="10">
        <v>60283515</v>
      </c>
      <c r="F22" s="10">
        <v>68079250</v>
      </c>
      <c r="G22" s="10">
        <v>12566928</v>
      </c>
      <c r="H22" s="11">
        <f>ROUND(AVERAGE(B22:G22),0)</f>
        <v>59915339</v>
      </c>
    </row>
    <row r="23" spans="1:8" ht="13.5">
      <c r="A23" s="9">
        <v>2008</v>
      </c>
      <c r="B23" s="10">
        <v>12027000</v>
      </c>
      <c r="C23" s="10">
        <v>49501000</v>
      </c>
      <c r="D23" s="10">
        <v>71738840</v>
      </c>
      <c r="E23" s="10">
        <v>75462515</v>
      </c>
      <c r="F23" s="10">
        <v>68646750</v>
      </c>
      <c r="G23" s="10">
        <v>11441561</v>
      </c>
      <c r="H23" s="11">
        <f>ROUND(AVERAGE(B23:G23),0)</f>
        <v>48136278</v>
      </c>
    </row>
    <row r="24" spans="1:8" ht="13.5">
      <c r="A24" s="9">
        <v>2009</v>
      </c>
      <c r="B24" s="10">
        <v>4203000</v>
      </c>
      <c r="C24" s="10">
        <v>40301000</v>
      </c>
      <c r="D24" s="10">
        <v>181191281</v>
      </c>
      <c r="E24" s="10">
        <v>22779426</v>
      </c>
      <c r="F24" s="10">
        <v>195843650</v>
      </c>
      <c r="G24" s="10">
        <v>11442357</v>
      </c>
      <c r="H24" s="11">
        <f>ROUND(AVERAGE(B24:G24),0)</f>
        <v>75960119</v>
      </c>
    </row>
    <row r="25" spans="1:8" ht="15">
      <c r="A25" s="1" t="s">
        <v>17</v>
      </c>
      <c r="B25" s="2"/>
      <c r="C25" s="2"/>
      <c r="D25" s="2"/>
      <c r="E25" s="2"/>
      <c r="F25" s="2"/>
      <c r="G25" s="2"/>
      <c r="H25" s="3"/>
    </row>
    <row r="26" spans="1:8" ht="15">
      <c r="A26" s="1" t="s">
        <v>18</v>
      </c>
      <c r="B26" s="2"/>
      <c r="C26" s="2"/>
      <c r="D26" s="2"/>
      <c r="E26" s="5" t="s">
        <v>19</v>
      </c>
      <c r="F26" s="2"/>
      <c r="G26" s="2"/>
      <c r="H26" s="6"/>
    </row>
    <row r="27" spans="1:8" ht="39">
      <c r="A27" s="7" t="s">
        <v>3</v>
      </c>
      <c r="B27" s="8" t="s">
        <v>4</v>
      </c>
      <c r="C27" s="8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7" t="s">
        <v>10</v>
      </c>
    </row>
    <row r="28" spans="1:8" ht="13.5">
      <c r="A28" s="9">
        <v>2005</v>
      </c>
      <c r="B28" s="10">
        <v>342593720</v>
      </c>
      <c r="C28" s="10">
        <v>543684769</v>
      </c>
      <c r="D28" s="10">
        <v>449157954</v>
      </c>
      <c r="E28" s="10">
        <v>226719764</v>
      </c>
      <c r="F28" s="10">
        <v>413058626</v>
      </c>
      <c r="G28" s="10">
        <v>243599759</v>
      </c>
      <c r="H28" s="11">
        <f>ROUND(AVERAGE(B28:G28),0)</f>
        <v>369802432</v>
      </c>
    </row>
    <row r="29" spans="1:8" ht="13.5">
      <c r="A29" s="9">
        <v>2006</v>
      </c>
      <c r="B29" s="10">
        <v>517050362</v>
      </c>
      <c r="C29" s="10">
        <v>573023099</v>
      </c>
      <c r="D29" s="10">
        <v>454541506</v>
      </c>
      <c r="E29" s="10">
        <v>229436340</v>
      </c>
      <c r="F29" s="10">
        <v>413543355</v>
      </c>
      <c r="G29" s="10">
        <v>416612304</v>
      </c>
      <c r="H29" s="11">
        <f>ROUND(AVERAGE(B29:G29),0)</f>
        <v>434034494</v>
      </c>
    </row>
    <row r="30" spans="1:8" ht="13.5">
      <c r="A30" s="9">
        <v>2007</v>
      </c>
      <c r="B30" s="10">
        <v>544268734</v>
      </c>
      <c r="C30" s="10">
        <v>680244232</v>
      </c>
      <c r="D30" s="10">
        <v>520188748</v>
      </c>
      <c r="E30" s="10">
        <v>257845501</v>
      </c>
      <c r="F30" s="10">
        <v>569822889</v>
      </c>
      <c r="G30" s="10">
        <v>586263431</v>
      </c>
      <c r="H30" s="11">
        <f>ROUND(AVERAGE(B30:G30),0)</f>
        <v>526438923</v>
      </c>
    </row>
    <row r="31" spans="1:8" ht="13.5">
      <c r="A31" s="9">
        <v>2008</v>
      </c>
      <c r="B31" s="10">
        <v>545912901</v>
      </c>
      <c r="C31" s="10">
        <v>787530004</v>
      </c>
      <c r="D31" s="10">
        <v>688518519</v>
      </c>
      <c r="E31" s="10">
        <v>248687934</v>
      </c>
      <c r="F31" s="10">
        <v>728750985</v>
      </c>
      <c r="G31" s="10">
        <v>707745031</v>
      </c>
      <c r="H31" s="11">
        <f>ROUND(AVERAGE(B31:G31),0)</f>
        <v>617857562</v>
      </c>
    </row>
    <row r="32" spans="1:8" ht="13.5">
      <c r="A32" s="9">
        <v>2009</v>
      </c>
      <c r="B32" s="10">
        <v>936400362</v>
      </c>
      <c r="C32" s="10">
        <v>996273149</v>
      </c>
      <c r="D32" s="10">
        <v>776230216</v>
      </c>
      <c r="E32" s="10">
        <v>399303245</v>
      </c>
      <c r="F32" s="10">
        <v>936827845</v>
      </c>
      <c r="G32" s="10">
        <v>955255562</v>
      </c>
      <c r="H32" s="11">
        <f>ROUND(AVERAGE(B32:G32),0)</f>
        <v>833381730</v>
      </c>
    </row>
    <row r="33" spans="1:8" ht="15">
      <c r="A33" s="1" t="s">
        <v>20</v>
      </c>
      <c r="B33" s="2"/>
      <c r="C33" s="2"/>
      <c r="D33" s="2"/>
      <c r="E33" s="2"/>
      <c r="F33" s="2"/>
      <c r="G33" s="2"/>
      <c r="H33" s="3"/>
    </row>
    <row r="34" spans="1:8" ht="15">
      <c r="A34" s="1" t="s">
        <v>21</v>
      </c>
      <c r="B34" s="2"/>
      <c r="C34" s="2"/>
      <c r="D34" s="2"/>
      <c r="E34" s="5" t="s">
        <v>22</v>
      </c>
      <c r="F34" s="2"/>
      <c r="G34" s="2"/>
      <c r="H34" s="6"/>
    </row>
    <row r="35" spans="1:8" ht="39">
      <c r="A35" s="7" t="s">
        <v>3</v>
      </c>
      <c r="B35" s="8" t="s">
        <v>4</v>
      </c>
      <c r="C35" s="8" t="s">
        <v>5</v>
      </c>
      <c r="D35" s="8" t="s">
        <v>6</v>
      </c>
      <c r="E35" s="8" t="s">
        <v>7</v>
      </c>
      <c r="F35" s="8" t="s">
        <v>8</v>
      </c>
      <c r="G35" s="8" t="s">
        <v>9</v>
      </c>
      <c r="H35" s="7" t="s">
        <v>10</v>
      </c>
    </row>
    <row r="36" spans="1:8" ht="13.5">
      <c r="A36" s="9">
        <v>2005</v>
      </c>
      <c r="B36" s="10">
        <v>0</v>
      </c>
      <c r="C36" s="10">
        <v>30592900</v>
      </c>
      <c r="D36" s="10">
        <v>17050000</v>
      </c>
      <c r="E36" s="10">
        <v>0</v>
      </c>
      <c r="F36" s="10">
        <v>0</v>
      </c>
      <c r="G36" s="10">
        <v>42648296</v>
      </c>
      <c r="H36" s="11">
        <f>ROUND(AVERAGE(B36:G36),0)</f>
        <v>15048533</v>
      </c>
    </row>
    <row r="37" spans="1:8" ht="13.5">
      <c r="A37" s="9">
        <v>2006</v>
      </c>
      <c r="B37" s="10">
        <v>0</v>
      </c>
      <c r="C37" s="10">
        <v>31334000</v>
      </c>
      <c r="D37" s="10">
        <v>17050000</v>
      </c>
      <c r="E37" s="10">
        <v>0</v>
      </c>
      <c r="F37" s="10">
        <v>0</v>
      </c>
      <c r="G37" s="10">
        <v>27648296</v>
      </c>
      <c r="H37" s="11">
        <f>ROUND(AVERAGE(B37:G37),0)</f>
        <v>12672049</v>
      </c>
    </row>
    <row r="38" spans="1:8" ht="13.5">
      <c r="A38" s="9">
        <v>2007</v>
      </c>
      <c r="B38" s="14">
        <v>0</v>
      </c>
      <c r="C38" s="10">
        <v>20000000</v>
      </c>
      <c r="D38" s="10">
        <v>17800000</v>
      </c>
      <c r="E38" s="10">
        <v>0</v>
      </c>
      <c r="F38" s="10">
        <v>0</v>
      </c>
      <c r="G38" s="10">
        <v>11470167</v>
      </c>
      <c r="H38" s="11">
        <f>ROUND(AVERAGE(B38:G38),0)</f>
        <v>8211695</v>
      </c>
    </row>
    <row r="39" spans="1:8" ht="13.5">
      <c r="A39" s="9">
        <v>2008</v>
      </c>
      <c r="B39" s="14">
        <v>0</v>
      </c>
      <c r="C39" s="10">
        <v>42400000</v>
      </c>
      <c r="D39" s="10">
        <v>17800000</v>
      </c>
      <c r="E39" s="10">
        <v>0</v>
      </c>
      <c r="F39" s="10">
        <v>0</v>
      </c>
      <c r="G39" s="10">
        <v>10000000</v>
      </c>
      <c r="H39" s="11">
        <f>ROUND(AVERAGE(C39:G39),0)</f>
        <v>14040000</v>
      </c>
    </row>
    <row r="40" spans="1:8" ht="13.5">
      <c r="A40" s="9">
        <v>2009</v>
      </c>
      <c r="B40" s="10">
        <v>0</v>
      </c>
      <c r="C40" s="10">
        <v>40000000</v>
      </c>
      <c r="D40" s="10">
        <v>25196000</v>
      </c>
      <c r="E40" s="10">
        <v>0</v>
      </c>
      <c r="F40" s="10">
        <v>0</v>
      </c>
      <c r="G40" s="10">
        <v>10000000</v>
      </c>
      <c r="H40" s="11">
        <f>ROUND(AVERAGE(C40:D40,G40),0)</f>
        <v>25065333</v>
      </c>
    </row>
    <row r="41" spans="1:8" ht="13.5">
      <c r="A41" s="9" t="s">
        <v>79</v>
      </c>
      <c r="B41" s="10">
        <f aca="true" t="shared" si="0" ref="B41:G41">ROUND(AVERAGE(B36:B40),0)</f>
        <v>0</v>
      </c>
      <c r="C41" s="10">
        <f t="shared" si="0"/>
        <v>32865380</v>
      </c>
      <c r="D41" s="10">
        <f t="shared" si="0"/>
        <v>18979200</v>
      </c>
      <c r="E41" s="10">
        <f t="shared" si="0"/>
        <v>0</v>
      </c>
      <c r="F41" s="10">
        <f t="shared" si="0"/>
        <v>0</v>
      </c>
      <c r="G41" s="10">
        <f t="shared" si="0"/>
        <v>20353352</v>
      </c>
      <c r="H41" s="15"/>
    </row>
    <row r="42" spans="1:8" ht="13.5">
      <c r="A42" s="12"/>
      <c r="B42" s="13"/>
      <c r="C42" s="13"/>
      <c r="D42" s="13"/>
      <c r="E42" s="13"/>
      <c r="F42" s="13"/>
      <c r="G42" s="13"/>
      <c r="H42" s="3"/>
    </row>
    <row r="43" spans="1:8" ht="15">
      <c r="A43" s="1" t="s">
        <v>23</v>
      </c>
      <c r="B43" s="2"/>
      <c r="C43" s="2"/>
      <c r="D43" s="2"/>
      <c r="E43" s="2"/>
      <c r="F43" s="2"/>
      <c r="G43" s="2"/>
      <c r="H43" s="3"/>
    </row>
    <row r="44" spans="1:8" ht="15">
      <c r="A44" s="1" t="s">
        <v>24</v>
      </c>
      <c r="B44" s="2"/>
      <c r="C44" s="2"/>
      <c r="D44" s="2"/>
      <c r="E44" s="5" t="s">
        <v>25</v>
      </c>
      <c r="F44" s="2"/>
      <c r="G44" s="2"/>
      <c r="H44" s="6"/>
    </row>
    <row r="45" spans="1:8" ht="39">
      <c r="A45" s="7" t="s">
        <v>3</v>
      </c>
      <c r="B45" s="8" t="s">
        <v>4</v>
      </c>
      <c r="C45" s="8" t="s">
        <v>5</v>
      </c>
      <c r="D45" s="8" t="s">
        <v>6</v>
      </c>
      <c r="E45" s="8" t="s">
        <v>7</v>
      </c>
      <c r="F45" s="8" t="s">
        <v>8</v>
      </c>
      <c r="G45" s="8" t="s">
        <v>9</v>
      </c>
      <c r="H45" s="7" t="s">
        <v>10</v>
      </c>
    </row>
    <row r="46" spans="1:8" ht="13.5">
      <c r="A46" s="9">
        <v>2005</v>
      </c>
      <c r="B46" s="10">
        <v>150028764</v>
      </c>
      <c r="C46" s="10">
        <v>21906306</v>
      </c>
      <c r="D46" s="10">
        <v>114558288</v>
      </c>
      <c r="E46" s="10">
        <v>81939564</v>
      </c>
      <c r="F46" s="10">
        <v>36979552</v>
      </c>
      <c r="G46" s="10">
        <v>162863424</v>
      </c>
      <c r="H46" s="11">
        <f>ROUND(AVERAGE(B46:G46),0)</f>
        <v>94712650</v>
      </c>
    </row>
    <row r="47" spans="1:8" ht="13.5">
      <c r="A47" s="9">
        <v>2006</v>
      </c>
      <c r="B47" s="10">
        <v>196144628</v>
      </c>
      <c r="C47" s="10">
        <v>25234863</v>
      </c>
      <c r="D47" s="10">
        <v>123344465</v>
      </c>
      <c r="E47" s="10">
        <v>54048905</v>
      </c>
      <c r="F47" s="10">
        <v>26199240</v>
      </c>
      <c r="G47" s="10">
        <v>266759208</v>
      </c>
      <c r="H47" s="11">
        <f>ROUND(AVERAGE(B47:G47),0)</f>
        <v>115288552</v>
      </c>
    </row>
    <row r="48" spans="1:8" ht="13.5">
      <c r="A48" s="9">
        <v>2007</v>
      </c>
      <c r="B48" s="10">
        <v>219254912</v>
      </c>
      <c r="C48" s="10">
        <v>25096571</v>
      </c>
      <c r="D48" s="10">
        <v>62460272</v>
      </c>
      <c r="E48" s="10">
        <v>27797582</v>
      </c>
      <c r="F48" s="10">
        <v>25981726</v>
      </c>
      <c r="G48" s="10">
        <v>300812393</v>
      </c>
      <c r="H48" s="11">
        <f>ROUND(AVERAGE(B48:G48),0)</f>
        <v>110233909</v>
      </c>
    </row>
    <row r="49" spans="1:8" ht="13.5">
      <c r="A49" s="9">
        <v>2008</v>
      </c>
      <c r="B49" s="10">
        <v>103832169</v>
      </c>
      <c r="C49" s="10">
        <v>20866512</v>
      </c>
      <c r="D49" s="10">
        <v>78167772</v>
      </c>
      <c r="E49" s="10">
        <v>37534045</v>
      </c>
      <c r="F49" s="10">
        <v>27069035</v>
      </c>
      <c r="G49" s="10">
        <v>349917960</v>
      </c>
      <c r="H49" s="11">
        <f>ROUND(AVERAGE(B49:G49),0)</f>
        <v>102897916</v>
      </c>
    </row>
    <row r="50" spans="1:8" ht="13.5">
      <c r="A50" s="9">
        <v>2009</v>
      </c>
      <c r="B50" s="10">
        <v>55871783</v>
      </c>
      <c r="C50" s="10">
        <v>21383993</v>
      </c>
      <c r="D50" s="10">
        <v>73645366</v>
      </c>
      <c r="E50" s="10">
        <v>52847392</v>
      </c>
      <c r="F50" s="10">
        <v>31055868</v>
      </c>
      <c r="G50" s="10">
        <v>574471344</v>
      </c>
      <c r="H50" s="11">
        <f>ROUND(AVERAGE(B50:G50),0)</f>
        <v>134879291</v>
      </c>
    </row>
    <row r="51" spans="1:8" ht="13.5">
      <c r="A51" s="9"/>
      <c r="B51" s="10">
        <f aca="true" t="shared" si="1" ref="B51:G51">ROUND(AVERAGE(B46:B50),0)</f>
        <v>145026451</v>
      </c>
      <c r="C51" s="10">
        <f t="shared" si="1"/>
        <v>22897649</v>
      </c>
      <c r="D51" s="10">
        <f t="shared" si="1"/>
        <v>90435233</v>
      </c>
      <c r="E51" s="10">
        <f t="shared" si="1"/>
        <v>50833498</v>
      </c>
      <c r="F51" s="10">
        <f t="shared" si="1"/>
        <v>29457084</v>
      </c>
      <c r="G51" s="10">
        <f t="shared" si="1"/>
        <v>330964866</v>
      </c>
      <c r="H51" s="15"/>
    </row>
    <row r="52" spans="1:8" ht="13.5">
      <c r="A52" s="12"/>
      <c r="B52" s="13"/>
      <c r="C52" s="13"/>
      <c r="D52" s="13"/>
      <c r="E52" s="13"/>
      <c r="F52" s="13"/>
      <c r="G52" s="13"/>
      <c r="H52" s="3"/>
    </row>
    <row r="53" spans="1:8" ht="15">
      <c r="A53" s="1" t="s">
        <v>26</v>
      </c>
      <c r="B53" s="2"/>
      <c r="C53" s="2"/>
      <c r="D53" s="2"/>
      <c r="E53" s="2"/>
      <c r="F53" s="2"/>
      <c r="G53" s="2"/>
      <c r="H53" s="3"/>
    </row>
    <row r="54" spans="1:8" ht="15">
      <c r="A54" s="1" t="s">
        <v>27</v>
      </c>
      <c r="B54" s="2"/>
      <c r="C54" s="2"/>
      <c r="D54" s="2"/>
      <c r="E54" s="5" t="s">
        <v>28</v>
      </c>
      <c r="F54" s="2"/>
      <c r="G54" s="2"/>
      <c r="H54" s="6"/>
    </row>
    <row r="55" spans="1:8" ht="39">
      <c r="A55" s="7" t="s">
        <v>3</v>
      </c>
      <c r="B55" s="8" t="s">
        <v>4</v>
      </c>
      <c r="C55" s="8" t="s">
        <v>5</v>
      </c>
      <c r="D55" s="8" t="s">
        <v>6</v>
      </c>
      <c r="E55" s="8" t="s">
        <v>7</v>
      </c>
      <c r="F55" s="8" t="s">
        <v>8</v>
      </c>
      <c r="G55" s="8" t="s">
        <v>9</v>
      </c>
      <c r="H55" s="7" t="s">
        <v>10</v>
      </c>
    </row>
    <row r="56" spans="1:8" ht="13.5">
      <c r="A56" s="9">
        <v>2005</v>
      </c>
      <c r="B56" s="10">
        <v>87785908</v>
      </c>
      <c r="C56" s="10">
        <v>308024130</v>
      </c>
      <c r="D56" s="10">
        <v>151801366</v>
      </c>
      <c r="E56" s="10">
        <v>80633492</v>
      </c>
      <c r="F56" s="10">
        <v>128225118</v>
      </c>
      <c r="G56" s="10">
        <v>4732943</v>
      </c>
      <c r="H56" s="11">
        <f>ROUND(AVERAGE(B56:G56),0)</f>
        <v>126867160</v>
      </c>
    </row>
    <row r="57" spans="1:8" ht="13.5">
      <c r="A57" s="9">
        <v>2006</v>
      </c>
      <c r="B57" s="10">
        <v>135805252</v>
      </c>
      <c r="C57" s="10">
        <v>303345922</v>
      </c>
      <c r="D57" s="10">
        <v>128564266</v>
      </c>
      <c r="E57" s="10">
        <v>98356175</v>
      </c>
      <c r="F57" s="10">
        <v>132303592</v>
      </c>
      <c r="G57" s="10">
        <v>25338168</v>
      </c>
      <c r="H57" s="11">
        <f>ROUND(AVERAGE(B57:G57),0)</f>
        <v>137285563</v>
      </c>
    </row>
    <row r="58" spans="1:8" ht="13.5">
      <c r="A58" s="9">
        <v>2007</v>
      </c>
      <c r="B58" s="10">
        <v>159023535</v>
      </c>
      <c r="C58" s="10">
        <v>230796716</v>
      </c>
      <c r="D58" s="10">
        <v>203914279</v>
      </c>
      <c r="E58" s="10">
        <v>108217174</v>
      </c>
      <c r="F58" s="10">
        <v>187464704</v>
      </c>
      <c r="G58" s="10">
        <v>59788227</v>
      </c>
      <c r="H58" s="11">
        <f>ROUND(AVERAGE(B58:G58),0)</f>
        <v>158200773</v>
      </c>
    </row>
    <row r="59" spans="1:8" ht="13.5">
      <c r="A59" s="9">
        <v>2008</v>
      </c>
      <c r="B59" s="10">
        <v>187992662</v>
      </c>
      <c r="C59" s="10">
        <v>286276347</v>
      </c>
      <c r="D59" s="10">
        <v>284807110</v>
      </c>
      <c r="E59" s="10">
        <v>92219675</v>
      </c>
      <c r="F59" s="10">
        <v>249704540</v>
      </c>
      <c r="G59" s="10">
        <v>98497376</v>
      </c>
      <c r="H59" s="11">
        <f>ROUND(AVERAGE(B59:G59),0)</f>
        <v>199916285</v>
      </c>
    </row>
    <row r="60" spans="1:8" ht="13.5">
      <c r="A60" s="9">
        <v>2009</v>
      </c>
      <c r="B60" s="10">
        <v>373489080</v>
      </c>
      <c r="C60" s="10">
        <v>385693529</v>
      </c>
      <c r="D60" s="10">
        <v>337764108</v>
      </c>
      <c r="E60" s="10">
        <v>179773802</v>
      </c>
      <c r="F60" s="10">
        <v>368722877</v>
      </c>
      <c r="G60" s="10">
        <v>205081896</v>
      </c>
      <c r="H60" s="11">
        <f>ROUND(AVERAGE(B60:G60),0)</f>
        <v>308420882</v>
      </c>
    </row>
    <row r="61" spans="1:8" ht="13.5">
      <c r="A61" s="9" t="s">
        <v>79</v>
      </c>
      <c r="B61" s="10">
        <f aca="true" t="shared" si="2" ref="B61:G61">ROUND(AVERAGE(B56:B60),0)</f>
        <v>188819287</v>
      </c>
      <c r="C61" s="10">
        <f t="shared" si="2"/>
        <v>302827329</v>
      </c>
      <c r="D61" s="10">
        <f t="shared" si="2"/>
        <v>221370226</v>
      </c>
      <c r="E61" s="10">
        <f t="shared" si="2"/>
        <v>111840064</v>
      </c>
      <c r="F61" s="10">
        <f t="shared" si="2"/>
        <v>213284166</v>
      </c>
      <c r="G61" s="10">
        <f t="shared" si="2"/>
        <v>78687722</v>
      </c>
      <c r="H61" s="15"/>
    </row>
    <row r="62" spans="1:8" ht="13.5">
      <c r="A62" s="12"/>
      <c r="B62" s="13"/>
      <c r="C62" s="13"/>
      <c r="D62" s="13"/>
      <c r="E62" s="13"/>
      <c r="F62" s="13"/>
      <c r="G62" s="13"/>
      <c r="H62" s="3"/>
    </row>
    <row r="63" spans="1:8" ht="15">
      <c r="A63" s="1" t="s">
        <v>29</v>
      </c>
      <c r="B63" s="2"/>
      <c r="C63" s="2"/>
      <c r="D63" s="2"/>
      <c r="E63" s="2"/>
      <c r="F63" s="2"/>
      <c r="G63" s="2"/>
      <c r="H63" s="3"/>
    </row>
    <row r="64" spans="1:8" ht="15">
      <c r="A64" s="1" t="s">
        <v>30</v>
      </c>
      <c r="B64" s="2"/>
      <c r="C64" s="2"/>
      <c r="D64" s="2"/>
      <c r="E64" s="5" t="s">
        <v>31</v>
      </c>
      <c r="F64" s="2"/>
      <c r="G64" s="2"/>
      <c r="H64" s="6"/>
    </row>
    <row r="65" spans="1:8" ht="39">
      <c r="A65" s="7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8" t="s">
        <v>8</v>
      </c>
      <c r="G65" s="8" t="s">
        <v>9</v>
      </c>
      <c r="H65" s="7" t="s">
        <v>10</v>
      </c>
    </row>
    <row r="66" spans="1:8" ht="13.5">
      <c r="A66" s="9">
        <v>2005</v>
      </c>
      <c r="B66" s="10">
        <v>98330225</v>
      </c>
      <c r="C66" s="10">
        <v>200758925</v>
      </c>
      <c r="D66" s="10">
        <v>175482607</v>
      </c>
      <c r="E66" s="10">
        <v>60152752</v>
      </c>
      <c r="F66" s="10">
        <v>241648228</v>
      </c>
      <c r="G66" s="10">
        <v>57921426</v>
      </c>
      <c r="H66" s="11">
        <f>ROUND(AVERAGE(B66:G66),0)</f>
        <v>139049027</v>
      </c>
    </row>
    <row r="67" spans="1:8" ht="13.5">
      <c r="A67" s="9">
        <v>2006</v>
      </c>
      <c r="B67" s="10">
        <v>176105138</v>
      </c>
      <c r="C67" s="10">
        <v>235782892</v>
      </c>
      <c r="D67" s="10">
        <v>196726170</v>
      </c>
      <c r="E67" s="10">
        <v>70819379</v>
      </c>
      <c r="F67" s="10">
        <v>240890476</v>
      </c>
      <c r="G67" s="10">
        <v>108301363</v>
      </c>
      <c r="H67" s="11">
        <f>ROUND(AVERAGE(B67:G67),0)</f>
        <v>171437570</v>
      </c>
    </row>
    <row r="68" spans="1:8" ht="13.5">
      <c r="A68" s="9">
        <v>2007</v>
      </c>
      <c r="B68" s="10">
        <v>149671219</v>
      </c>
      <c r="C68" s="10">
        <v>412157855</v>
      </c>
      <c r="D68" s="10">
        <v>247229676</v>
      </c>
      <c r="E68" s="10">
        <v>115451816</v>
      </c>
      <c r="F68" s="10">
        <v>344175520</v>
      </c>
      <c r="G68" s="10">
        <v>210402963</v>
      </c>
      <c r="H68" s="11">
        <f>ROUND(AVERAGE(B68:G68),0)</f>
        <v>246514842</v>
      </c>
    </row>
    <row r="69" spans="1:8" ht="13.5">
      <c r="A69" s="9">
        <v>2008</v>
      </c>
      <c r="B69" s="10">
        <v>238106622</v>
      </c>
      <c r="C69" s="10">
        <v>466534819</v>
      </c>
      <c r="D69" s="10">
        <v>319700822</v>
      </c>
      <c r="E69" s="10">
        <v>108664202</v>
      </c>
      <c r="F69" s="10">
        <v>435722578</v>
      </c>
      <c r="G69" s="10">
        <v>245988116</v>
      </c>
      <c r="H69" s="11">
        <f>ROUND(AVERAGE(B69:G69),0)</f>
        <v>302452860</v>
      </c>
    </row>
    <row r="70" spans="1:8" ht="13.5">
      <c r="A70" s="9">
        <v>2009</v>
      </c>
      <c r="B70" s="10">
        <v>497020076</v>
      </c>
      <c r="C70" s="10">
        <v>554633845</v>
      </c>
      <c r="D70" s="10">
        <v>356570469</v>
      </c>
      <c r="E70" s="10">
        <v>154029108</v>
      </c>
      <c r="F70" s="10">
        <v>523623620</v>
      </c>
      <c r="G70" s="10">
        <v>160806997</v>
      </c>
      <c r="H70" s="11">
        <f>ROUND(AVERAGE(B70:G70),0)</f>
        <v>374447353</v>
      </c>
    </row>
    <row r="71" spans="1:8" ht="13.5">
      <c r="A71" s="9" t="s">
        <v>79</v>
      </c>
      <c r="B71" s="10">
        <f aca="true" t="shared" si="3" ref="B71:G71">ROUND(AVERAGE(B66:B70),0)</f>
        <v>231846656</v>
      </c>
      <c r="C71" s="10">
        <f t="shared" si="3"/>
        <v>373973667</v>
      </c>
      <c r="D71" s="10">
        <f t="shared" si="3"/>
        <v>259141949</v>
      </c>
      <c r="E71" s="10">
        <f t="shared" si="3"/>
        <v>101823451</v>
      </c>
      <c r="F71" s="10">
        <f t="shared" si="3"/>
        <v>357212084</v>
      </c>
      <c r="G71" s="10">
        <f t="shared" si="3"/>
        <v>156684173</v>
      </c>
      <c r="H71" s="15"/>
    </row>
    <row r="72" spans="1:8" ht="13.5">
      <c r="A72" s="12"/>
      <c r="B72" s="13"/>
      <c r="C72" s="13"/>
      <c r="D72" s="13"/>
      <c r="E72" s="13"/>
      <c r="F72" s="13"/>
      <c r="G72" s="13"/>
      <c r="H72" s="3"/>
    </row>
    <row r="73" spans="1:8" ht="15">
      <c r="A73" s="1" t="s">
        <v>32</v>
      </c>
      <c r="B73" s="2"/>
      <c r="C73" s="2"/>
      <c r="D73" s="2"/>
      <c r="E73" s="2"/>
      <c r="F73" s="2"/>
      <c r="G73" s="2"/>
      <c r="H73" s="3"/>
    </row>
    <row r="74" spans="1:8" ht="15">
      <c r="A74" s="1" t="s">
        <v>33</v>
      </c>
      <c r="B74" s="2"/>
      <c r="C74" s="2"/>
      <c r="D74" s="2"/>
      <c r="E74" s="5" t="s">
        <v>34</v>
      </c>
      <c r="F74" s="2"/>
      <c r="G74" s="2"/>
      <c r="H74" s="6"/>
    </row>
    <row r="75" spans="1:8" ht="39">
      <c r="A75" s="7" t="s">
        <v>3</v>
      </c>
      <c r="B75" s="8" t="s">
        <v>4</v>
      </c>
      <c r="C75" s="8" t="s">
        <v>5</v>
      </c>
      <c r="D75" s="8" t="s">
        <v>6</v>
      </c>
      <c r="E75" s="8" t="s">
        <v>7</v>
      </c>
      <c r="F75" s="8" t="s">
        <v>8</v>
      </c>
      <c r="G75" s="8" t="s">
        <v>9</v>
      </c>
      <c r="H75" s="7" t="s">
        <v>10</v>
      </c>
    </row>
    <row r="76" spans="1:8" ht="13.5">
      <c r="A76" s="9">
        <v>2005</v>
      </c>
      <c r="B76" s="10">
        <v>6448823</v>
      </c>
      <c r="C76" s="10">
        <f>11415408+1580000</f>
        <v>12995408</v>
      </c>
      <c r="D76" s="10">
        <v>7315693</v>
      </c>
      <c r="E76" s="10">
        <v>3993956</v>
      </c>
      <c r="F76" s="10">
        <v>6205728</v>
      </c>
      <c r="G76" s="10">
        <v>18081966</v>
      </c>
      <c r="H76" s="11">
        <f>ROUND(AVERAGE(B76:G76),0)</f>
        <v>9173596</v>
      </c>
    </row>
    <row r="77" spans="1:8" ht="13.5">
      <c r="A77" s="9">
        <v>2006</v>
      </c>
      <c r="B77" s="10">
        <v>8995344</v>
      </c>
      <c r="C77" s="10">
        <v>8659422</v>
      </c>
      <c r="D77" s="10">
        <v>5906605</v>
      </c>
      <c r="E77" s="10">
        <v>6211881</v>
      </c>
      <c r="F77" s="10">
        <v>14150047</v>
      </c>
      <c r="G77" s="10">
        <v>16213565</v>
      </c>
      <c r="H77" s="11">
        <f>ROUND(AVERAGE(B77:G77),0)</f>
        <v>10022811</v>
      </c>
    </row>
    <row r="78" spans="1:8" ht="13.5">
      <c r="A78" s="9">
        <v>2007</v>
      </c>
      <c r="B78" s="10">
        <v>16319068</v>
      </c>
      <c r="C78" s="10">
        <v>12193090</v>
      </c>
      <c r="D78" s="10">
        <v>6584521</v>
      </c>
      <c r="E78" s="10">
        <v>6378929</v>
      </c>
      <c r="F78" s="10">
        <v>12200939</v>
      </c>
      <c r="G78" s="10">
        <v>15259848</v>
      </c>
      <c r="H78" s="11">
        <f>ROUND(AVERAGE(B78:G78),0)</f>
        <v>11489399</v>
      </c>
    </row>
    <row r="79" spans="1:8" ht="13.5">
      <c r="A79" s="9">
        <v>2008</v>
      </c>
      <c r="B79" s="10">
        <v>15981448</v>
      </c>
      <c r="C79" s="10">
        <v>13852326</v>
      </c>
      <c r="D79" s="10">
        <v>5842815</v>
      </c>
      <c r="E79" s="10">
        <v>10270012</v>
      </c>
      <c r="F79" s="10">
        <v>16254832</v>
      </c>
      <c r="G79" s="10">
        <v>13341579</v>
      </c>
      <c r="H79" s="11">
        <f>ROUND(AVERAGE(B79:G79),0)</f>
        <v>12590502</v>
      </c>
    </row>
    <row r="80" spans="1:8" ht="13.5">
      <c r="A80" s="9">
        <v>2009</v>
      </c>
      <c r="B80" s="10">
        <f>6448823+3570600</f>
        <v>10019423</v>
      </c>
      <c r="C80" s="10">
        <v>34561782</v>
      </c>
      <c r="D80" s="10">
        <v>8250273</v>
      </c>
      <c r="E80" s="10">
        <v>12652943</v>
      </c>
      <c r="F80" s="10">
        <v>13425480</v>
      </c>
      <c r="G80" s="10">
        <v>14895325</v>
      </c>
      <c r="H80" s="11">
        <f>ROUND(AVERAGE(B80:G80),0)</f>
        <v>15634204</v>
      </c>
    </row>
    <row r="81" spans="1:8" ht="13.5">
      <c r="A81" s="9" t="s">
        <v>79</v>
      </c>
      <c r="B81" s="10">
        <f aca="true" t="shared" si="4" ref="B81:G81">ROUND(AVERAGE(B76:B80),0)</f>
        <v>11552821</v>
      </c>
      <c r="C81" s="10">
        <f t="shared" si="4"/>
        <v>16452406</v>
      </c>
      <c r="D81" s="10">
        <f t="shared" si="4"/>
        <v>6779981</v>
      </c>
      <c r="E81" s="10">
        <f t="shared" si="4"/>
        <v>7901544</v>
      </c>
      <c r="F81" s="10">
        <f t="shared" si="4"/>
        <v>12447405</v>
      </c>
      <c r="G81" s="10">
        <f t="shared" si="4"/>
        <v>15558457</v>
      </c>
      <c r="H81" s="15"/>
    </row>
    <row r="82" spans="1:8" ht="13.5">
      <c r="A82" s="12"/>
      <c r="B82" s="13"/>
      <c r="C82" s="13"/>
      <c r="D82" s="13"/>
      <c r="E82" s="13"/>
      <c r="F82" s="13"/>
      <c r="G82" s="13"/>
      <c r="H82" s="3"/>
    </row>
    <row r="83" spans="1:8" ht="13.5">
      <c r="A83" s="12"/>
      <c r="B83" s="13"/>
      <c r="C83" s="13"/>
      <c r="D83" s="13"/>
      <c r="E83" s="13"/>
      <c r="F83" s="13"/>
      <c r="G83" s="13"/>
      <c r="H83" s="3"/>
    </row>
    <row r="84" spans="1:8" ht="15">
      <c r="A84" s="1" t="s">
        <v>35</v>
      </c>
      <c r="B84" s="2"/>
      <c r="C84" s="2"/>
      <c r="D84" s="2"/>
      <c r="E84" s="2"/>
      <c r="F84" s="2"/>
      <c r="G84" s="2"/>
      <c r="H84" s="3"/>
    </row>
    <row r="85" spans="1:8" ht="15">
      <c r="A85" s="1" t="s">
        <v>36</v>
      </c>
      <c r="B85" s="2"/>
      <c r="C85" s="2"/>
      <c r="D85" s="2"/>
      <c r="E85" s="5" t="s">
        <v>37</v>
      </c>
      <c r="F85" s="2"/>
      <c r="G85" s="2"/>
      <c r="H85" s="6"/>
    </row>
    <row r="86" spans="1:8" ht="39">
      <c r="A86" s="7" t="s">
        <v>3</v>
      </c>
      <c r="B86" s="8" t="s">
        <v>4</v>
      </c>
      <c r="C86" s="8" t="s">
        <v>5</v>
      </c>
      <c r="D86" s="8" t="s">
        <v>6</v>
      </c>
      <c r="E86" s="8" t="s">
        <v>7</v>
      </c>
      <c r="F86" s="8" t="s">
        <v>8</v>
      </c>
      <c r="G86" s="8" t="s">
        <v>9</v>
      </c>
      <c r="H86" s="7" t="s">
        <v>10</v>
      </c>
    </row>
    <row r="87" spans="1:8" ht="13.5">
      <c r="A87" s="9">
        <v>2005</v>
      </c>
      <c r="B87" s="10">
        <f aca="true" t="shared" si="5" ref="B87:G91">B20-B36</f>
        <v>7027000</v>
      </c>
      <c r="C87" s="10">
        <f t="shared" si="5"/>
        <v>27500000</v>
      </c>
      <c r="D87" s="10">
        <f t="shared" si="5"/>
        <v>101587030</v>
      </c>
      <c r="E87" s="10">
        <f t="shared" si="5"/>
        <v>30285925</v>
      </c>
      <c r="F87" s="10">
        <f t="shared" si="5"/>
        <v>64007023</v>
      </c>
      <c r="G87" s="10">
        <f t="shared" si="5"/>
        <v>43534507</v>
      </c>
      <c r="H87" s="11">
        <f>ROUND(AVERAGE(B87:G87),0)</f>
        <v>45656914</v>
      </c>
    </row>
    <row r="88" spans="1:8" ht="13.5">
      <c r="A88" s="9">
        <v>2006</v>
      </c>
      <c r="B88" s="10">
        <f t="shared" si="5"/>
        <v>7027000</v>
      </c>
      <c r="C88" s="10">
        <f t="shared" si="5"/>
        <v>15500000</v>
      </c>
      <c r="D88" s="10">
        <f t="shared" si="5"/>
        <v>131403581</v>
      </c>
      <c r="E88" s="10">
        <f t="shared" si="5"/>
        <v>77283515</v>
      </c>
      <c r="F88" s="10">
        <f t="shared" si="5"/>
        <v>68579250</v>
      </c>
      <c r="G88" s="10">
        <f t="shared" si="5"/>
        <v>12924450</v>
      </c>
      <c r="H88" s="11">
        <f>ROUND(AVERAGE(B88:G88),0)</f>
        <v>52119633</v>
      </c>
    </row>
    <row r="89" spans="1:8" ht="13.5">
      <c r="A89" s="9">
        <v>2007</v>
      </c>
      <c r="B89" s="10">
        <f t="shared" si="5"/>
        <v>7027000</v>
      </c>
      <c r="C89" s="10">
        <f t="shared" si="5"/>
        <v>15000000</v>
      </c>
      <c r="D89" s="10">
        <f t="shared" si="5"/>
        <v>158735340</v>
      </c>
      <c r="E89" s="10">
        <f t="shared" si="5"/>
        <v>60283515</v>
      </c>
      <c r="F89" s="10">
        <f t="shared" si="5"/>
        <v>68079250</v>
      </c>
      <c r="G89" s="10">
        <f t="shared" si="5"/>
        <v>1096761</v>
      </c>
      <c r="H89" s="11">
        <f>ROUND(AVERAGE(B89:G89),0)</f>
        <v>51703644</v>
      </c>
    </row>
    <row r="90" spans="1:8" ht="13.5">
      <c r="A90" s="9">
        <v>2008</v>
      </c>
      <c r="B90" s="10">
        <f t="shared" si="5"/>
        <v>12027000</v>
      </c>
      <c r="C90" s="10">
        <f t="shared" si="5"/>
        <v>7101000</v>
      </c>
      <c r="D90" s="10">
        <f t="shared" si="5"/>
        <v>53938840</v>
      </c>
      <c r="E90" s="10">
        <f t="shared" si="5"/>
        <v>75462515</v>
      </c>
      <c r="F90" s="10">
        <f t="shared" si="5"/>
        <v>68646750</v>
      </c>
      <c r="G90" s="10">
        <f t="shared" si="5"/>
        <v>1441561</v>
      </c>
      <c r="H90" s="11">
        <f>ROUND(AVERAGE(B90:G90),0)</f>
        <v>36436278</v>
      </c>
    </row>
    <row r="91" spans="1:8" ht="13.5">
      <c r="A91" s="9">
        <v>2009</v>
      </c>
      <c r="B91" s="10">
        <f t="shared" si="5"/>
        <v>4203000</v>
      </c>
      <c r="C91" s="10">
        <f t="shared" si="5"/>
        <v>301000</v>
      </c>
      <c r="D91" s="10">
        <f t="shared" si="5"/>
        <v>155995281</v>
      </c>
      <c r="E91" s="10">
        <f t="shared" si="5"/>
        <v>22779426</v>
      </c>
      <c r="F91" s="10">
        <f t="shared" si="5"/>
        <v>195843650</v>
      </c>
      <c r="G91" s="10">
        <f t="shared" si="5"/>
        <v>1442357</v>
      </c>
      <c r="H91" s="11">
        <f>ROUND(AVERAGE(B91:G91),0)</f>
        <v>63427452</v>
      </c>
    </row>
    <row r="92" spans="1:8" ht="13.5">
      <c r="A92" s="9" t="s">
        <v>79</v>
      </c>
      <c r="B92" s="10">
        <f aca="true" t="shared" si="6" ref="B92:G92">ROUND(AVERAGE(B87:B91),0)</f>
        <v>7462200</v>
      </c>
      <c r="C92" s="10">
        <f t="shared" si="6"/>
        <v>13080400</v>
      </c>
      <c r="D92" s="10">
        <f t="shared" si="6"/>
        <v>120332014</v>
      </c>
      <c r="E92" s="10">
        <f t="shared" si="6"/>
        <v>53218979</v>
      </c>
      <c r="F92" s="10">
        <f t="shared" si="6"/>
        <v>93031185</v>
      </c>
      <c r="G92" s="10">
        <f t="shared" si="6"/>
        <v>12087927</v>
      </c>
      <c r="H92" s="15"/>
    </row>
    <row r="93" spans="1:8" ht="15">
      <c r="A93" s="1" t="s">
        <v>38</v>
      </c>
      <c r="B93" s="2"/>
      <c r="C93" s="2"/>
      <c r="D93" s="2"/>
      <c r="E93" s="2"/>
      <c r="F93" s="2"/>
      <c r="G93" s="2"/>
      <c r="H93" s="3"/>
    </row>
    <row r="94" spans="1:8" ht="15">
      <c r="A94" s="1" t="s">
        <v>39</v>
      </c>
      <c r="B94" s="2"/>
      <c r="C94" s="2"/>
      <c r="D94" s="2"/>
      <c r="E94" s="5" t="s">
        <v>40</v>
      </c>
      <c r="F94" s="2"/>
      <c r="G94" s="2"/>
      <c r="H94" s="6"/>
    </row>
    <row r="95" spans="1:8" ht="39">
      <c r="A95" s="7" t="s">
        <v>3</v>
      </c>
      <c r="B95" s="8" t="s">
        <v>4</v>
      </c>
      <c r="C95" s="8" t="s">
        <v>5</v>
      </c>
      <c r="D95" s="8" t="s">
        <v>6</v>
      </c>
      <c r="E95" s="8" t="s">
        <v>7</v>
      </c>
      <c r="F95" s="8" t="s">
        <v>8</v>
      </c>
      <c r="G95" s="8" t="s">
        <v>9</v>
      </c>
      <c r="H95" s="7" t="s">
        <v>10</v>
      </c>
    </row>
    <row r="96" spans="1:8" ht="13.5">
      <c r="A96" s="9">
        <v>2005</v>
      </c>
      <c r="B96" s="10">
        <v>39771206</v>
      </c>
      <c r="C96" s="10">
        <v>78204200</v>
      </c>
      <c r="D96" s="10">
        <v>65906693</v>
      </c>
      <c r="E96" s="10">
        <v>40257258</v>
      </c>
      <c r="F96" s="10">
        <v>58061231</v>
      </c>
      <c r="G96" s="10">
        <v>36112427</v>
      </c>
      <c r="H96" s="11">
        <f>ROUND(AVERAGE(B96:G96),0)</f>
        <v>53052169</v>
      </c>
    </row>
    <row r="97" spans="1:8" ht="13.5">
      <c r="A97" s="9">
        <v>2006</v>
      </c>
      <c r="B97" s="10">
        <v>60440435</v>
      </c>
      <c r="C97" s="10">
        <v>82536956</v>
      </c>
      <c r="D97" s="10">
        <v>75066890</v>
      </c>
      <c r="E97" s="10">
        <v>41267366</v>
      </c>
      <c r="F97" s="10">
        <v>57926148</v>
      </c>
      <c r="G97" s="10">
        <v>41355935</v>
      </c>
      <c r="H97" s="11">
        <f>ROUND(AVERAGE(B97:G97),0)</f>
        <v>59765622</v>
      </c>
    </row>
    <row r="98" spans="1:8" ht="13.5">
      <c r="A98" s="9">
        <v>2007</v>
      </c>
      <c r="B98" s="10">
        <v>72379832</v>
      </c>
      <c r="C98" s="10">
        <v>89199425</v>
      </c>
      <c r="D98" s="10">
        <v>78295343</v>
      </c>
      <c r="E98" s="10">
        <v>40315132</v>
      </c>
      <c r="F98" s="10">
        <v>78357543</v>
      </c>
      <c r="G98" s="10">
        <v>93539072</v>
      </c>
      <c r="H98" s="11">
        <f>ROUND(AVERAGE(B98:G98),0)</f>
        <v>75347725</v>
      </c>
    </row>
    <row r="99" spans="1:8" ht="13.5">
      <c r="A99" s="9">
        <v>2008</v>
      </c>
      <c r="B99" s="10">
        <v>65121316</v>
      </c>
      <c r="C99" s="10">
        <v>93702485</v>
      </c>
      <c r="D99" s="10">
        <v>79613249</v>
      </c>
      <c r="E99" s="10">
        <f>36785838+1762171+0</f>
        <v>38548009</v>
      </c>
      <c r="F99" s="10">
        <v>99746239</v>
      </c>
      <c r="G99" s="10">
        <v>83009539</v>
      </c>
      <c r="H99" s="11">
        <f>ROUND(AVERAGE(B99:G99),0)</f>
        <v>76623473</v>
      </c>
    </row>
    <row r="100" spans="1:8" ht="13.5">
      <c r="A100" s="9">
        <v>2009</v>
      </c>
      <c r="B100" s="10">
        <v>91161824</v>
      </c>
      <c r="C100" s="10">
        <v>117422091</v>
      </c>
      <c r="D100" s="10">
        <v>107829350</v>
      </c>
      <c r="E100" s="10">
        <f>37952493+2304765+0</f>
        <v>40257258</v>
      </c>
      <c r="F100" s="10">
        <v>119148245</v>
      </c>
      <c r="G100" s="10">
        <v>82587620</v>
      </c>
      <c r="H100" s="11">
        <f>ROUND(AVERAGE(B100:G100),0)</f>
        <v>93067731</v>
      </c>
    </row>
    <row r="101" spans="1:8" ht="15">
      <c r="A101" s="1" t="s">
        <v>41</v>
      </c>
      <c r="B101" s="2"/>
      <c r="C101" s="2"/>
      <c r="D101" s="2"/>
      <c r="E101" s="2"/>
      <c r="F101" s="2"/>
      <c r="G101" s="2"/>
      <c r="H101" s="3"/>
    </row>
    <row r="102" spans="1:8" ht="15">
      <c r="A102" s="1" t="s">
        <v>42</v>
      </c>
      <c r="B102" s="2"/>
      <c r="C102" s="2"/>
      <c r="D102" s="2"/>
      <c r="E102" s="5" t="s">
        <v>43</v>
      </c>
      <c r="F102" s="2"/>
      <c r="G102" s="2"/>
      <c r="H102" s="6"/>
    </row>
    <row r="103" spans="1:8" ht="39">
      <c r="A103" s="7" t="s">
        <v>3</v>
      </c>
      <c r="B103" s="8" t="s">
        <v>4</v>
      </c>
      <c r="C103" s="8" t="s">
        <v>5</v>
      </c>
      <c r="D103" s="8" t="s">
        <v>6</v>
      </c>
      <c r="E103" s="8" t="s">
        <v>7</v>
      </c>
      <c r="F103" s="8" t="s">
        <v>8</v>
      </c>
      <c r="G103" s="8" t="s">
        <v>9</v>
      </c>
      <c r="H103" s="7" t="s">
        <v>10</v>
      </c>
    </row>
    <row r="104" spans="1:8" ht="13.5">
      <c r="A104" s="9">
        <v>2005</v>
      </c>
      <c r="B104" s="10">
        <v>1450426</v>
      </c>
      <c r="C104" s="10">
        <v>4435482</v>
      </c>
      <c r="D104" s="10">
        <v>1071250</v>
      </c>
      <c r="E104" s="10">
        <v>2304765</v>
      </c>
      <c r="F104" s="10">
        <v>4101364</v>
      </c>
      <c r="G104" s="10">
        <v>2057513</v>
      </c>
      <c r="H104" s="11">
        <f>ROUND(AVERAGE(B104:G104),0)</f>
        <v>2570133</v>
      </c>
    </row>
    <row r="105" spans="1:8" ht="13.5">
      <c r="A105" s="9">
        <v>2006</v>
      </c>
      <c r="B105" s="10">
        <v>2153254</v>
      </c>
      <c r="C105" s="10">
        <v>3328311</v>
      </c>
      <c r="D105" s="10">
        <v>1071250</v>
      </c>
      <c r="E105" s="10">
        <v>4072817</v>
      </c>
      <c r="F105" s="10">
        <f>F97-F113</f>
        <v>4197741</v>
      </c>
      <c r="G105" s="10">
        <v>2209908</v>
      </c>
      <c r="H105" s="11">
        <f>ROUND(AVERAGE(B105:G105),0)</f>
        <v>2838880</v>
      </c>
    </row>
    <row r="106" spans="1:8" ht="13.5">
      <c r="A106" s="9">
        <v>2007</v>
      </c>
      <c r="B106" s="10">
        <v>2526712</v>
      </c>
      <c r="C106" s="10">
        <v>3210383</v>
      </c>
      <c r="D106" s="10">
        <v>7231578</v>
      </c>
      <c r="E106" s="10">
        <v>7992679</v>
      </c>
      <c r="F106" s="10">
        <f>F98-F114</f>
        <v>7240350</v>
      </c>
      <c r="G106" s="10">
        <v>1523052</v>
      </c>
      <c r="H106" s="11">
        <f>ROUND(AVERAGE(B106:G106),0)</f>
        <v>4954126</v>
      </c>
    </row>
    <row r="107" spans="1:8" ht="13.5">
      <c r="A107" s="9">
        <v>2008</v>
      </c>
      <c r="B107" s="10">
        <v>2121625</v>
      </c>
      <c r="C107" s="10">
        <v>2959477</v>
      </c>
      <c r="D107" s="10">
        <v>10939792</v>
      </c>
      <c r="E107" s="10">
        <v>7137809</v>
      </c>
      <c r="F107" s="10">
        <f>F99-F115</f>
        <v>11052166</v>
      </c>
      <c r="G107" s="10">
        <v>602578</v>
      </c>
      <c r="H107" s="11">
        <f>ROUND(AVERAGE(B107:G107),0)</f>
        <v>5802241</v>
      </c>
    </row>
    <row r="108" spans="1:8" ht="13.5">
      <c r="A108" s="9">
        <v>2009</v>
      </c>
      <c r="B108" s="10">
        <v>1450426</v>
      </c>
      <c r="C108" s="10">
        <v>5740963</v>
      </c>
      <c r="D108" s="10">
        <v>18911895</v>
      </c>
      <c r="E108" s="10">
        <v>7512546</v>
      </c>
      <c r="F108" s="10">
        <f>F100-F116</f>
        <v>20635780</v>
      </c>
      <c r="G108" s="10">
        <v>6968656</v>
      </c>
      <c r="H108" s="11">
        <f>ROUND(AVERAGE(B108:G108),0)</f>
        <v>10203378</v>
      </c>
    </row>
    <row r="109" spans="1:8" ht="15">
      <c r="A109" s="1" t="s">
        <v>44</v>
      </c>
      <c r="B109" s="2"/>
      <c r="C109" s="2"/>
      <c r="D109" s="2"/>
      <c r="E109" s="2"/>
      <c r="F109" s="2"/>
      <c r="G109" s="2"/>
      <c r="H109" s="3"/>
    </row>
    <row r="110" spans="1:8" ht="15">
      <c r="A110" s="1" t="s">
        <v>45</v>
      </c>
      <c r="B110" s="2"/>
      <c r="C110" s="2"/>
      <c r="D110" s="2"/>
      <c r="E110" s="5" t="s">
        <v>46</v>
      </c>
      <c r="F110" s="2"/>
      <c r="G110" s="2"/>
      <c r="H110" s="6"/>
    </row>
    <row r="111" spans="1:8" ht="39">
      <c r="A111" s="7" t="s">
        <v>3</v>
      </c>
      <c r="B111" s="8" t="s">
        <v>4</v>
      </c>
      <c r="C111" s="8" t="s">
        <v>5</v>
      </c>
      <c r="D111" s="8" t="s">
        <v>6</v>
      </c>
      <c r="E111" s="8" t="s">
        <v>7</v>
      </c>
      <c r="F111" s="8" t="s">
        <v>8</v>
      </c>
      <c r="G111" s="8" t="s">
        <v>9</v>
      </c>
      <c r="H111" s="7" t="s">
        <v>10</v>
      </c>
    </row>
    <row r="112" spans="1:8" ht="13.5">
      <c r="A112" s="9">
        <v>2005</v>
      </c>
      <c r="B112" s="10">
        <v>38320780</v>
      </c>
      <c r="C112" s="10">
        <v>73768718</v>
      </c>
      <c r="D112" s="10">
        <v>56405977</v>
      </c>
      <c r="E112" s="10">
        <v>37952493</v>
      </c>
      <c r="F112" s="10">
        <v>53959867</v>
      </c>
      <c r="G112" s="10">
        <v>29143771</v>
      </c>
      <c r="H112" s="11">
        <f>ROUND(AVERAGE(B112:G112),0)</f>
        <v>48258601</v>
      </c>
    </row>
    <row r="113" spans="1:8" ht="13.5">
      <c r="A113" s="9">
        <v>2006</v>
      </c>
      <c r="B113" s="10">
        <v>58923070</v>
      </c>
      <c r="C113" s="10">
        <v>76537834</v>
      </c>
      <c r="D113" s="10">
        <v>64178532</v>
      </c>
      <c r="E113" s="10">
        <v>37194550</v>
      </c>
      <c r="F113" s="10">
        <v>53728407</v>
      </c>
      <c r="G113" s="10">
        <v>37515454</v>
      </c>
      <c r="H113" s="11">
        <f>ROUND(AVERAGE(B113:G113),0)</f>
        <v>54679641</v>
      </c>
    </row>
    <row r="114" spans="1:8" ht="13.5">
      <c r="A114" s="9">
        <v>2007</v>
      </c>
      <c r="B114" s="10">
        <v>70267187</v>
      </c>
      <c r="C114" s="10">
        <v>82894320</v>
      </c>
      <c r="D114" s="10">
        <v>66325495</v>
      </c>
      <c r="E114" s="10">
        <v>39466389</v>
      </c>
      <c r="F114" s="10">
        <v>71117193</v>
      </c>
      <c r="G114" s="10">
        <v>87929200</v>
      </c>
      <c r="H114" s="11">
        <f>ROUND(AVERAGE(B114:G114),0)</f>
        <v>69666631</v>
      </c>
    </row>
    <row r="115" spans="1:8" ht="13.5">
      <c r="A115" s="9">
        <v>2008</v>
      </c>
      <c r="B115" s="10">
        <v>58291843</v>
      </c>
      <c r="C115" s="10">
        <v>88053501</v>
      </c>
      <c r="D115" s="10">
        <v>68537841</v>
      </c>
      <c r="E115" s="10">
        <v>36549770</v>
      </c>
      <c r="F115" s="10">
        <v>88694073</v>
      </c>
      <c r="G115" s="10">
        <v>78448151</v>
      </c>
      <c r="H115" s="11">
        <f>ROUND(AVERAGE(B115:G115),0)</f>
        <v>69762530</v>
      </c>
    </row>
    <row r="116" spans="1:8" ht="13.5">
      <c r="A116" s="9">
        <v>2009</v>
      </c>
      <c r="B116" s="10">
        <v>72758425</v>
      </c>
      <c r="C116" s="10">
        <v>109170771</v>
      </c>
      <c r="D116" s="10">
        <v>88917456</v>
      </c>
      <c r="E116" s="10">
        <v>42513512</v>
      </c>
      <c r="F116" s="10">
        <v>98512465</v>
      </c>
      <c r="G116" s="10">
        <v>85452136</v>
      </c>
      <c r="H116" s="11">
        <f>ROUND(AVERAGE(B116:G116),0)</f>
        <v>82887461</v>
      </c>
    </row>
    <row r="117" spans="1:8" ht="15">
      <c r="A117" s="1" t="s">
        <v>47</v>
      </c>
      <c r="B117" s="13"/>
      <c r="C117" s="13"/>
      <c r="D117" s="13"/>
      <c r="E117" s="13"/>
      <c r="F117" s="13"/>
      <c r="G117" s="13"/>
      <c r="H117" s="3"/>
    </row>
    <row r="118" spans="1:8" ht="15">
      <c r="A118" s="1" t="s">
        <v>48</v>
      </c>
      <c r="B118" s="2"/>
      <c r="C118" s="2"/>
      <c r="D118" s="2"/>
      <c r="E118" s="2"/>
      <c r="F118" s="2"/>
      <c r="G118" s="2"/>
      <c r="H118" s="6"/>
    </row>
    <row r="119" spans="1:8" ht="39">
      <c r="A119" s="7" t="s">
        <v>3</v>
      </c>
      <c r="B119" s="8" t="s">
        <v>4</v>
      </c>
      <c r="C119" s="8" t="s">
        <v>5</v>
      </c>
      <c r="D119" s="8" t="s">
        <v>6</v>
      </c>
      <c r="E119" s="8" t="s">
        <v>7</v>
      </c>
      <c r="F119" s="8" t="s">
        <v>8</v>
      </c>
      <c r="G119" s="8" t="s">
        <v>9</v>
      </c>
      <c r="H119" s="7" t="s">
        <v>10</v>
      </c>
    </row>
    <row r="120" spans="1:8" ht="13.5">
      <c r="A120" s="9">
        <v>2005</v>
      </c>
      <c r="B120" s="10">
        <v>2824056</v>
      </c>
      <c r="C120" s="10">
        <v>2943262</v>
      </c>
      <c r="D120" s="10">
        <v>19852744</v>
      </c>
      <c r="E120" s="10">
        <v>2987566</v>
      </c>
      <c r="F120" s="10">
        <v>4528510</v>
      </c>
      <c r="G120" s="10">
        <v>15187547</v>
      </c>
      <c r="H120" s="11">
        <f>ROUND(AVERAGE(B120:G120),0)</f>
        <v>8053948</v>
      </c>
    </row>
    <row r="121" spans="1:8" ht="13.5">
      <c r="A121" s="9">
        <v>2006</v>
      </c>
      <c r="B121" s="10">
        <v>1551690</v>
      </c>
      <c r="C121" s="10">
        <v>3633758</v>
      </c>
      <c r="D121" s="10">
        <v>14604459</v>
      </c>
      <c r="E121" s="10">
        <v>3528121</v>
      </c>
      <c r="F121" s="10">
        <v>2131563</v>
      </c>
      <c r="G121" s="10">
        <v>6591866</v>
      </c>
      <c r="H121" s="11">
        <f>ROUND(AVERAGE(B121:G121),0)</f>
        <v>5340243</v>
      </c>
    </row>
    <row r="122" spans="1:8" ht="13.5">
      <c r="A122" s="9">
        <v>2007</v>
      </c>
      <c r="B122" s="10">
        <v>2566519</v>
      </c>
      <c r="C122" s="10">
        <v>5992811</v>
      </c>
      <c r="D122" s="10">
        <v>12023617</v>
      </c>
      <c r="E122" s="10">
        <v>3729199</v>
      </c>
      <c r="F122" s="10">
        <v>6345664</v>
      </c>
      <c r="G122" s="10">
        <v>21595149</v>
      </c>
      <c r="H122" s="11">
        <f>ROUND(AVERAGE(B122:G122),0)</f>
        <v>8708827</v>
      </c>
    </row>
    <row r="123" spans="1:8" ht="13.5">
      <c r="A123" s="9">
        <v>2008</v>
      </c>
      <c r="B123" s="10">
        <v>6508192</v>
      </c>
      <c r="C123" s="10">
        <v>8361777</v>
      </c>
      <c r="D123" s="10">
        <v>8725527</v>
      </c>
      <c r="E123" s="10">
        <v>3918785</v>
      </c>
      <c r="F123" s="10">
        <v>6878420</v>
      </c>
      <c r="G123" s="10">
        <v>88949898</v>
      </c>
      <c r="H123" s="11">
        <f>ROUND(AVERAGE(B123:G123),0)</f>
        <v>20557100</v>
      </c>
    </row>
    <row r="124" spans="1:8" ht="13.5">
      <c r="A124" s="9">
        <v>2009</v>
      </c>
      <c r="B124" s="10">
        <v>8876256</v>
      </c>
      <c r="C124" s="10">
        <v>13310259</v>
      </c>
      <c r="D124" s="10">
        <v>39273117</v>
      </c>
      <c r="E124" s="10">
        <v>6317315</v>
      </c>
      <c r="F124" s="10">
        <v>8639725</v>
      </c>
      <c r="G124" s="10">
        <v>9178526</v>
      </c>
      <c r="H124" s="11">
        <f>ROUND(AVERAGE(B124:G124),0)</f>
        <v>14265866</v>
      </c>
    </row>
    <row r="125" spans="1:8" ht="15">
      <c r="A125" s="1" t="s">
        <v>49</v>
      </c>
      <c r="B125" s="2"/>
      <c r="C125" s="2"/>
      <c r="D125" s="2"/>
      <c r="E125" s="2"/>
      <c r="F125" s="2"/>
      <c r="G125" s="2"/>
      <c r="H125" s="3"/>
    </row>
    <row r="126" spans="1:8" ht="15">
      <c r="A126" s="1" t="s">
        <v>50</v>
      </c>
      <c r="B126" s="2"/>
      <c r="C126" s="2"/>
      <c r="D126" s="2"/>
      <c r="E126" s="5" t="s">
        <v>51</v>
      </c>
      <c r="F126" s="2"/>
      <c r="G126" s="2"/>
      <c r="H126" s="6"/>
    </row>
    <row r="127" spans="1:8" ht="39">
      <c r="A127" s="7" t="s">
        <v>3</v>
      </c>
      <c r="B127" s="8" t="s">
        <v>4</v>
      </c>
      <c r="C127" s="8" t="s">
        <v>5</v>
      </c>
      <c r="D127" s="8" t="s">
        <v>6</v>
      </c>
      <c r="E127" s="8" t="s">
        <v>7</v>
      </c>
      <c r="F127" s="8" t="s">
        <v>8</v>
      </c>
      <c r="G127" s="8" t="s">
        <v>9</v>
      </c>
      <c r="H127" s="7" t="s">
        <v>10</v>
      </c>
    </row>
    <row r="128" spans="1:8" ht="13.5">
      <c r="A128" s="9">
        <v>2005</v>
      </c>
      <c r="B128" s="10">
        <v>7046155</v>
      </c>
      <c r="C128" s="10">
        <v>13953472</v>
      </c>
      <c r="D128" s="10">
        <v>29860391</v>
      </c>
      <c r="E128" s="10">
        <v>5390926</v>
      </c>
      <c r="F128" s="10">
        <v>9670880</v>
      </c>
      <c r="G128" s="10">
        <v>3754757</v>
      </c>
      <c r="H128" s="11">
        <f>ROUND(AVERAGE(B128:G128),0)</f>
        <v>11612764</v>
      </c>
    </row>
    <row r="129" spans="1:8" ht="13.5">
      <c r="A129" s="9">
        <v>2006</v>
      </c>
      <c r="B129" s="10">
        <v>3887319</v>
      </c>
      <c r="C129" s="10">
        <v>12285204</v>
      </c>
      <c r="D129" s="10">
        <v>16505178</v>
      </c>
      <c r="E129" s="10">
        <v>8663893</v>
      </c>
      <c r="F129" s="10">
        <v>10604979</v>
      </c>
      <c r="G129" s="10">
        <v>-29965978</v>
      </c>
      <c r="H129" s="11">
        <f>ROUND(AVERAGE(B129:G129),0)</f>
        <v>3663433</v>
      </c>
    </row>
    <row r="130" spans="1:8" ht="13.5">
      <c r="A130" s="9">
        <v>2007</v>
      </c>
      <c r="B130" s="10">
        <v>5725196</v>
      </c>
      <c r="C130" s="10">
        <v>19412403</v>
      </c>
      <c r="D130" s="10">
        <v>26520433</v>
      </c>
      <c r="E130" s="10">
        <v>6613298</v>
      </c>
      <c r="F130" s="10">
        <v>17166589</v>
      </c>
      <c r="G130" s="10">
        <v>13327009</v>
      </c>
      <c r="H130" s="11">
        <f>ROUND(AVERAGE(B130:G130),0)</f>
        <v>14794155</v>
      </c>
    </row>
    <row r="131" spans="1:8" ht="13.5">
      <c r="A131" s="9">
        <v>2008</v>
      </c>
      <c r="B131" s="10">
        <v>15968568</v>
      </c>
      <c r="C131" s="10">
        <v>25188515</v>
      </c>
      <c r="D131" s="10">
        <v>22932734</v>
      </c>
      <c r="E131" s="10">
        <v>9704272</v>
      </c>
      <c r="F131" s="10">
        <v>17395215</v>
      </c>
      <c r="G131" s="10">
        <v>45783563</v>
      </c>
      <c r="H131" s="11">
        <f>ROUND(AVERAGE(B131:G131),0)</f>
        <v>22828811</v>
      </c>
    </row>
    <row r="132" spans="1:8" ht="13.5">
      <c r="A132" s="9">
        <v>2009</v>
      </c>
      <c r="B132" s="10">
        <v>27613265</v>
      </c>
      <c r="C132" s="10">
        <v>28642749</v>
      </c>
      <c r="D132" s="10">
        <v>42254011</v>
      </c>
      <c r="E132" s="10">
        <v>17334245</v>
      </c>
      <c r="F132" s="10">
        <v>20485615</v>
      </c>
      <c r="G132" s="10">
        <v>20282027</v>
      </c>
      <c r="H132" s="11">
        <f>ROUND(AVERAGE(B132:G132),0)</f>
        <v>26101985</v>
      </c>
    </row>
    <row r="133" spans="1:8" ht="15">
      <c r="A133" s="1" t="s">
        <v>52</v>
      </c>
      <c r="B133" s="2"/>
      <c r="C133" s="2"/>
      <c r="D133" s="2"/>
      <c r="E133" s="2"/>
      <c r="F133" s="2"/>
      <c r="G133" s="2"/>
      <c r="H133" s="3"/>
    </row>
    <row r="134" spans="1:8" ht="15">
      <c r="A134" s="1" t="s">
        <v>53</v>
      </c>
      <c r="B134" s="2"/>
      <c r="C134" s="2"/>
      <c r="D134" s="2"/>
      <c r="E134" s="5" t="s">
        <v>54</v>
      </c>
      <c r="F134" s="2"/>
      <c r="G134" s="2"/>
      <c r="H134" s="6"/>
    </row>
    <row r="135" spans="1:8" ht="39">
      <c r="A135" s="7" t="s">
        <v>3</v>
      </c>
      <c r="B135" s="8" t="s">
        <v>4</v>
      </c>
      <c r="C135" s="8" t="s">
        <v>5</v>
      </c>
      <c r="D135" s="8" t="s">
        <v>6</v>
      </c>
      <c r="E135" s="8" t="s">
        <v>7</v>
      </c>
      <c r="F135" s="8" t="s">
        <v>8</v>
      </c>
      <c r="G135" s="8" t="s">
        <v>9</v>
      </c>
      <c r="H135" s="7" t="s">
        <v>10</v>
      </c>
    </row>
    <row r="136" spans="1:8" ht="13.5">
      <c r="A136" s="9">
        <v>2005</v>
      </c>
      <c r="B136" s="10">
        <v>337566922</v>
      </c>
      <c r="C136" s="10">
        <v>572653020</v>
      </c>
      <c r="D136" s="10">
        <v>571667146</v>
      </c>
      <c r="E136" s="10">
        <v>248324243</v>
      </c>
      <c r="F136" s="10">
        <v>456994325</v>
      </c>
      <c r="G136" s="10">
        <v>538734681</v>
      </c>
      <c r="H136" s="11">
        <f>ROUND(AVERAGE(B136:G136),0)</f>
        <v>454323390</v>
      </c>
    </row>
    <row r="137" spans="1:8" ht="13.5">
      <c r="A137" s="9">
        <v>2006</v>
      </c>
      <c r="B137" s="10">
        <v>517919166</v>
      </c>
      <c r="C137" s="10">
        <v>641001861</v>
      </c>
      <c r="D137" s="10">
        <v>621834835</v>
      </c>
      <c r="E137" s="10">
        <v>305007797</v>
      </c>
      <c r="F137" s="10">
        <v>482903061</v>
      </c>
      <c r="G137" s="10">
        <v>594518642</v>
      </c>
      <c r="H137" s="11">
        <f>ROUND(AVERAGE(B137:G137),0)</f>
        <v>527197560</v>
      </c>
    </row>
    <row r="138" spans="1:8" ht="13.5">
      <c r="A138" s="9">
        <v>2007</v>
      </c>
      <c r="B138" s="10">
        <v>529179809</v>
      </c>
      <c r="C138" s="10">
        <v>700648567</v>
      </c>
      <c r="D138" s="10">
        <v>629561720</v>
      </c>
      <c r="E138" s="10">
        <v>316729859</v>
      </c>
      <c r="F138" s="10">
        <v>653774952</v>
      </c>
      <c r="G138" s="10">
        <v>670401438</v>
      </c>
      <c r="H138" s="11">
        <f>ROUND(AVERAGE(B138:G138),0)</f>
        <v>583382724</v>
      </c>
    </row>
    <row r="139" spans="1:8" ht="13.5">
      <c r="A139" s="9">
        <v>2008</v>
      </c>
      <c r="B139" s="10">
        <v>511294653</v>
      </c>
      <c r="C139" s="10">
        <v>777953036</v>
      </c>
      <c r="D139" s="10">
        <v>650989419</v>
      </c>
      <c r="E139" s="10">
        <v>326390136</v>
      </c>
      <c r="F139" s="10">
        <v>788118616</v>
      </c>
      <c r="G139" s="10">
        <v>720677252</v>
      </c>
      <c r="H139" s="11">
        <f>ROUND(AVERAGE(B139:G139),0)</f>
        <v>629237185</v>
      </c>
    </row>
    <row r="140" spans="1:8" ht="13.5">
      <c r="A140" s="9">
        <v>2009</v>
      </c>
      <c r="B140" s="10">
        <v>830238648</v>
      </c>
      <c r="C140" s="10">
        <v>1079898122</v>
      </c>
      <c r="D140" s="10">
        <v>832815742</v>
      </c>
      <c r="E140" s="10">
        <v>377152326</v>
      </c>
      <c r="F140" s="10">
        <v>852572000</v>
      </c>
      <c r="G140" s="10">
        <v>817720845</v>
      </c>
      <c r="H140" s="11">
        <f>ROUND(AVERAGE(B140:G140),0)</f>
        <v>798399614</v>
      </c>
    </row>
    <row r="141" spans="1:8" ht="15">
      <c r="A141" s="1" t="s">
        <v>55</v>
      </c>
      <c r="B141" s="2"/>
      <c r="C141" s="2"/>
      <c r="D141" s="2"/>
      <c r="E141" s="2"/>
      <c r="F141" s="2"/>
      <c r="G141" s="2"/>
      <c r="H141" s="3"/>
    </row>
    <row r="142" spans="1:8" ht="15">
      <c r="A142" s="1" t="s">
        <v>56</v>
      </c>
      <c r="B142" s="2"/>
      <c r="C142" s="2"/>
      <c r="D142" s="2"/>
      <c r="E142" s="5" t="s">
        <v>57</v>
      </c>
      <c r="F142" s="2"/>
      <c r="G142" s="2"/>
      <c r="H142" s="6"/>
    </row>
    <row r="143" spans="1:8" ht="39">
      <c r="A143" s="7" t="s">
        <v>3</v>
      </c>
      <c r="B143" s="8" t="s">
        <v>4</v>
      </c>
      <c r="C143" s="8" t="s">
        <v>5</v>
      </c>
      <c r="D143" s="8" t="s">
        <v>6</v>
      </c>
      <c r="E143" s="8" t="s">
        <v>7</v>
      </c>
      <c r="F143" s="8" t="s">
        <v>8</v>
      </c>
      <c r="G143" s="8" t="s">
        <v>9</v>
      </c>
      <c r="H143" s="7" t="s">
        <v>10</v>
      </c>
    </row>
    <row r="144" spans="1:8" ht="13.5">
      <c r="A144" s="9">
        <v>2005</v>
      </c>
      <c r="B144" s="10">
        <v>403053089</v>
      </c>
      <c r="C144" s="10">
        <v>681838390</v>
      </c>
      <c r="D144" s="10">
        <v>717767146</v>
      </c>
      <c r="E144" s="10">
        <v>309577898</v>
      </c>
      <c r="F144" s="10">
        <v>550737762</v>
      </c>
      <c r="G144" s="10">
        <v>631616562</v>
      </c>
      <c r="H144" s="11">
        <f>ROUND(AVERAGE(B144:G144),0)</f>
        <v>549098475</v>
      </c>
    </row>
    <row r="145" spans="1:8" ht="13.5">
      <c r="A145" s="9">
        <v>2006</v>
      </c>
      <c r="B145" s="10">
        <v>594198709</v>
      </c>
      <c r="C145" s="10">
        <v>744357955</v>
      </c>
      <c r="D145" s="10">
        <v>820275583</v>
      </c>
      <c r="E145" s="10">
        <v>373884914</v>
      </c>
      <c r="F145" s="10">
        <v>565737718</v>
      </c>
      <c r="G145" s="10">
        <v>714856556</v>
      </c>
      <c r="H145" s="11">
        <f>ROUND(AVERAGE(B145:G145),0)</f>
        <v>635551906</v>
      </c>
    </row>
    <row r="146" spans="1:8" ht="13.5">
      <c r="A146" s="9">
        <v>2007</v>
      </c>
      <c r="B146" s="10">
        <v>625427536</v>
      </c>
      <c r="C146" s="10">
        <v>831204705</v>
      </c>
      <c r="D146" s="10">
        <v>865111186</v>
      </c>
      <c r="E146" s="10">
        <v>390663476</v>
      </c>
      <c r="F146" s="10">
        <v>757024765</v>
      </c>
      <c r="G146" s="10">
        <v>780759380</v>
      </c>
      <c r="H146" s="11">
        <f>ROUND(AVERAGE(B146:G146),0)</f>
        <v>708365175</v>
      </c>
    </row>
    <row r="147" spans="1:8" ht="13.5">
      <c r="A147" s="9">
        <v>2008</v>
      </c>
      <c r="B147" s="10">
        <v>800417648</v>
      </c>
      <c r="C147" s="10">
        <v>998817984</v>
      </c>
      <c r="D147" s="10">
        <v>930592530</v>
      </c>
      <c r="E147" s="10">
        <v>405177199</v>
      </c>
      <c r="F147" s="10">
        <v>1020312217</v>
      </c>
      <c r="G147" s="10">
        <v>926658692</v>
      </c>
      <c r="H147" s="11">
        <f>ROUND(AVERAGE(B147:G147),0)</f>
        <v>846996045</v>
      </c>
    </row>
    <row r="148" spans="1:8" ht="13.5">
      <c r="A148" s="9">
        <v>2009</v>
      </c>
      <c r="B148" s="10">
        <v>1272354132</v>
      </c>
      <c r="C148" s="10">
        <v>1341571204</v>
      </c>
      <c r="D148" s="10">
        <v>1170130688</v>
      </c>
      <c r="E148" s="10">
        <v>511750000</v>
      </c>
      <c r="F148" s="10">
        <v>1350955245</v>
      </c>
      <c r="G148" s="10">
        <v>1192167725</v>
      </c>
      <c r="H148" s="11">
        <f>ROUND(AVERAGE(B148:G148),0)</f>
        <v>1139821499</v>
      </c>
    </row>
    <row r="149" spans="1:8" ht="15">
      <c r="A149" s="1" t="s">
        <v>58</v>
      </c>
      <c r="B149" s="2"/>
      <c r="C149" s="2"/>
      <c r="D149" s="2"/>
      <c r="E149" s="2"/>
      <c r="F149" s="2"/>
      <c r="G149" s="2"/>
      <c r="H149" s="3"/>
    </row>
    <row r="150" spans="1:8" ht="15">
      <c r="A150" s="1" t="s">
        <v>59</v>
      </c>
      <c r="B150" s="2"/>
      <c r="C150" s="2"/>
      <c r="D150" s="2"/>
      <c r="E150" s="5" t="s">
        <v>60</v>
      </c>
      <c r="F150" s="2"/>
      <c r="G150" s="2"/>
      <c r="H150" s="6"/>
    </row>
    <row r="151" spans="1:8" ht="39">
      <c r="A151" s="7" t="s">
        <v>3</v>
      </c>
      <c r="B151" s="8" t="s">
        <v>4</v>
      </c>
      <c r="C151" s="8" t="s">
        <v>5</v>
      </c>
      <c r="D151" s="8" t="s">
        <v>6</v>
      </c>
      <c r="E151" s="8" t="s">
        <v>7</v>
      </c>
      <c r="F151" s="8" t="s">
        <v>8</v>
      </c>
      <c r="G151" s="8" t="s">
        <v>9</v>
      </c>
      <c r="H151" s="7" t="s">
        <v>10</v>
      </c>
    </row>
    <row r="152" spans="1:8" ht="13.5">
      <c r="A152" s="9">
        <v>2005</v>
      </c>
      <c r="B152" s="10">
        <v>40000000</v>
      </c>
      <c r="C152" s="10">
        <v>40000000</v>
      </c>
      <c r="D152" s="10">
        <v>43200000</v>
      </c>
      <c r="E152" s="10">
        <v>30000000</v>
      </c>
      <c r="F152" s="10">
        <v>31500000</v>
      </c>
      <c r="G152" s="10">
        <v>72514700</v>
      </c>
      <c r="H152" s="11">
        <f>ROUND(AVERAGE(B152:G152),0)</f>
        <v>42869117</v>
      </c>
    </row>
    <row r="153" spans="1:8" ht="13.5">
      <c r="A153" s="9">
        <v>2006</v>
      </c>
      <c r="B153" s="10">
        <v>44000000</v>
      </c>
      <c r="C153" s="10">
        <v>48000000</v>
      </c>
      <c r="D153" s="10">
        <v>95040000</v>
      </c>
      <c r="E153" s="10">
        <v>32933400</v>
      </c>
      <c r="F153" s="10">
        <v>50000000</v>
      </c>
      <c r="G153" s="10">
        <v>72515300</v>
      </c>
      <c r="H153" s="11">
        <f>ROUND(AVERAGE(B153:G153),0)</f>
        <v>57081450</v>
      </c>
    </row>
    <row r="154" spans="1:8" ht="13.5">
      <c r="A154" s="9">
        <v>2007</v>
      </c>
      <c r="B154" s="10">
        <v>66394100</v>
      </c>
      <c r="C154" s="10">
        <v>56000000</v>
      </c>
      <c r="D154" s="10">
        <v>104576700</v>
      </c>
      <c r="E154" s="10">
        <v>33000000</v>
      </c>
      <c r="F154" s="10">
        <v>50130600</v>
      </c>
      <c r="G154" s="10">
        <v>72515300</v>
      </c>
      <c r="H154" s="11">
        <f>ROUND(AVERAGE(B154:G154),0)</f>
        <v>63769450</v>
      </c>
    </row>
    <row r="155" spans="1:8" ht="13.5">
      <c r="A155" s="9">
        <v>2008</v>
      </c>
      <c r="B155" s="10">
        <v>84000000</v>
      </c>
      <c r="C155" s="10">
        <v>84000000</v>
      </c>
      <c r="D155" s="10">
        <v>156881800</v>
      </c>
      <c r="E155" s="10">
        <v>37950000</v>
      </c>
      <c r="F155" s="10">
        <v>60218400</v>
      </c>
      <c r="G155" s="10">
        <v>72515300</v>
      </c>
      <c r="H155" s="11">
        <f>ROUND(AVERAGE(B155:G155),0)</f>
        <v>82594250</v>
      </c>
    </row>
    <row r="156" spans="1:8" ht="13.5">
      <c r="A156" s="9">
        <v>2009</v>
      </c>
      <c r="B156" s="10">
        <v>202103000</v>
      </c>
      <c r="C156" s="10">
        <v>108000000</v>
      </c>
      <c r="D156" s="10">
        <v>217407100</v>
      </c>
      <c r="E156" s="10">
        <v>75900000</v>
      </c>
      <c r="F156" s="10">
        <v>131379000</v>
      </c>
      <c r="G156" s="10">
        <v>159003000</v>
      </c>
      <c r="H156" s="11">
        <f>ROUND(AVERAGE(B156:G156),0)</f>
        <v>148965350</v>
      </c>
    </row>
    <row r="157" spans="1:8" ht="15">
      <c r="A157" s="1" t="s">
        <v>61</v>
      </c>
      <c r="B157" s="2"/>
      <c r="C157" s="2"/>
      <c r="D157" s="2"/>
      <c r="E157" s="2"/>
      <c r="F157" s="2"/>
      <c r="G157" s="2"/>
      <c r="H157" s="3"/>
    </row>
    <row r="158" spans="1:8" ht="15">
      <c r="A158" s="1" t="s">
        <v>62</v>
      </c>
      <c r="B158" s="2"/>
      <c r="C158" s="2"/>
      <c r="D158" s="2"/>
      <c r="E158" s="5" t="s">
        <v>63</v>
      </c>
      <c r="F158" s="2"/>
      <c r="G158" s="2"/>
      <c r="H158" s="6"/>
    </row>
    <row r="159" spans="1:8" ht="39">
      <c r="A159" s="7" t="s">
        <v>3</v>
      </c>
      <c r="B159" s="8" t="s">
        <v>4</v>
      </c>
      <c r="C159" s="8" t="s">
        <v>5</v>
      </c>
      <c r="D159" s="8" t="s">
        <v>6</v>
      </c>
      <c r="E159" s="8" t="s">
        <v>7</v>
      </c>
      <c r="F159" s="8" t="s">
        <v>8</v>
      </c>
      <c r="G159" s="8" t="s">
        <v>9</v>
      </c>
      <c r="H159" s="7" t="s">
        <v>10</v>
      </c>
    </row>
    <row r="160" spans="1:8" ht="13.5">
      <c r="A160" s="9">
        <v>2005</v>
      </c>
      <c r="B160" s="10">
        <v>11521215</v>
      </c>
      <c r="C160" s="10">
        <v>22853957</v>
      </c>
      <c r="D160" s="10">
        <v>74276657</v>
      </c>
      <c r="E160" s="10">
        <v>16751124</v>
      </c>
      <c r="F160" s="10">
        <v>19759039</v>
      </c>
      <c r="G160" s="10">
        <v>13448820</v>
      </c>
      <c r="H160" s="11">
        <f>ROUND(AVERAGE(B160:G160),0)</f>
        <v>26435135</v>
      </c>
    </row>
    <row r="161" spans="1:8" ht="13.5">
      <c r="A161" s="9">
        <v>2006</v>
      </c>
      <c r="B161" s="10">
        <v>11198008</v>
      </c>
      <c r="C161" s="10">
        <v>29665476</v>
      </c>
      <c r="D161" s="10">
        <v>80450720</v>
      </c>
      <c r="E161" s="10">
        <v>18500071</v>
      </c>
      <c r="F161" s="10">
        <v>17206123</v>
      </c>
      <c r="G161" s="10">
        <v>-17180532</v>
      </c>
      <c r="H161" s="11">
        <f>ROUND(AVERAGE(B161:G161),0)</f>
        <v>23306644</v>
      </c>
    </row>
    <row r="162" spans="1:8" ht="13.5">
      <c r="A162" s="9">
        <v>2007</v>
      </c>
      <c r="B162" s="10">
        <v>19923204</v>
      </c>
      <c r="C162" s="10">
        <v>36067353</v>
      </c>
      <c r="D162" s="10">
        <v>110983113</v>
      </c>
      <c r="E162" s="10">
        <v>24852843</v>
      </c>
      <c r="F162" s="10">
        <v>33845021</v>
      </c>
      <c r="G162" s="10">
        <v>-3853523</v>
      </c>
      <c r="H162" s="11">
        <f>ROUND(AVERAGE(B162:G162),0)</f>
        <v>36969669</v>
      </c>
    </row>
    <row r="163" spans="1:8" ht="13.5">
      <c r="A163" s="9">
        <v>2008</v>
      </c>
      <c r="B163" s="10">
        <v>35007561</v>
      </c>
      <c r="C163" s="10">
        <v>49171657</v>
      </c>
      <c r="D163" s="10">
        <v>56526409</v>
      </c>
      <c r="E163" s="10">
        <v>29607113</v>
      </c>
      <c r="F163" s="10">
        <v>40580241</v>
      </c>
      <c r="G163" s="10">
        <v>41162630</v>
      </c>
      <c r="H163" s="11">
        <f>ROUND(AVERAGE(B163:G163),0)</f>
        <v>42009269</v>
      </c>
    </row>
    <row r="164" spans="1:8" ht="13.5">
      <c r="A164" s="9">
        <v>2009</v>
      </c>
      <c r="B164" s="10">
        <v>45819258</v>
      </c>
      <c r="C164" s="10">
        <v>55709243</v>
      </c>
      <c r="D164" s="10">
        <v>69029975</v>
      </c>
      <c r="E164" s="10">
        <v>46578000</v>
      </c>
      <c r="F164" s="10">
        <v>49022847</v>
      </c>
      <c r="G164" s="10">
        <v>46863245</v>
      </c>
      <c r="H164" s="11">
        <f>ROUND(AVERAGE(B164:G164),0)</f>
        <v>52170428</v>
      </c>
    </row>
    <row r="165" spans="1:8" ht="13.5">
      <c r="A165" s="12"/>
      <c r="B165" s="13"/>
      <c r="C165" s="13"/>
      <c r="D165" s="13"/>
      <c r="E165" s="13"/>
      <c r="F165" s="13"/>
      <c r="G165" s="13"/>
      <c r="H165" s="16"/>
    </row>
    <row r="166" spans="1:8" ht="13.5">
      <c r="A166" s="12"/>
      <c r="B166" s="13"/>
      <c r="C166" s="13"/>
      <c r="D166" s="13"/>
      <c r="E166" s="13"/>
      <c r="F166" s="13"/>
      <c r="G166" s="13"/>
      <c r="H166" s="16"/>
    </row>
    <row r="167" spans="1:8" ht="15">
      <c r="A167" s="1" t="s">
        <v>64</v>
      </c>
      <c r="B167" s="2"/>
      <c r="C167" s="2"/>
      <c r="D167" s="2"/>
      <c r="E167" s="2"/>
      <c r="F167" s="2"/>
      <c r="G167" s="2"/>
      <c r="H167" s="3"/>
    </row>
    <row r="168" spans="1:8" ht="15">
      <c r="A168" s="1" t="s">
        <v>65</v>
      </c>
      <c r="B168" s="2"/>
      <c r="C168" s="2"/>
      <c r="D168" s="2"/>
      <c r="E168" s="5" t="s">
        <v>66</v>
      </c>
      <c r="F168" s="2"/>
      <c r="G168" s="2"/>
      <c r="H168" s="6"/>
    </row>
    <row r="169" spans="1:8" ht="39">
      <c r="A169" s="7" t="s">
        <v>3</v>
      </c>
      <c r="B169" s="8" t="s">
        <v>4</v>
      </c>
      <c r="C169" s="8" t="s">
        <v>5</v>
      </c>
      <c r="D169" s="8" t="s">
        <v>6</v>
      </c>
      <c r="E169" s="8" t="s">
        <v>7</v>
      </c>
      <c r="F169" s="8" t="s">
        <v>8</v>
      </c>
      <c r="G169" s="8" t="s">
        <v>9</v>
      </c>
      <c r="H169" s="7" t="s">
        <v>10</v>
      </c>
    </row>
    <row r="170" spans="1:8" ht="13.5">
      <c r="A170" s="9">
        <v>2005</v>
      </c>
      <c r="B170" s="10">
        <v>42595262</v>
      </c>
      <c r="C170" s="10">
        <v>81147462</v>
      </c>
      <c r="D170" s="10">
        <v>85759437</v>
      </c>
      <c r="E170" s="10">
        <f>E96+E120</f>
        <v>43244824</v>
      </c>
      <c r="F170" s="10">
        <v>62589741</v>
      </c>
      <c r="G170" s="10">
        <v>179321415</v>
      </c>
      <c r="H170" s="11">
        <f>ROUND(AVERAGE(B170:G170),0)</f>
        <v>82443024</v>
      </c>
    </row>
    <row r="171" spans="1:8" ht="13.5">
      <c r="A171" s="9">
        <v>2006</v>
      </c>
      <c r="B171" s="10">
        <v>61992125</v>
      </c>
      <c r="C171" s="10">
        <f>C97+C121</f>
        <v>86170714</v>
      </c>
      <c r="D171" s="10">
        <v>89671349</v>
      </c>
      <c r="E171" s="10">
        <f>E97+E121</f>
        <v>44795487</v>
      </c>
      <c r="F171" s="10">
        <v>60057711</v>
      </c>
      <c r="G171" s="10">
        <v>109309009</v>
      </c>
      <c r="H171" s="11">
        <f>ROUND(AVERAGE(B171:G171),0)</f>
        <v>75332733</v>
      </c>
    </row>
    <row r="172" spans="1:8" ht="13.5">
      <c r="A172" s="9">
        <v>2007</v>
      </c>
      <c r="B172" s="10">
        <v>74946351</v>
      </c>
      <c r="C172" s="10">
        <f>C98+C122</f>
        <v>95192236</v>
      </c>
      <c r="D172" s="10">
        <v>87020870</v>
      </c>
      <c r="E172" s="10">
        <v>51188268</v>
      </c>
      <c r="F172" s="10">
        <v>84703207</v>
      </c>
      <c r="G172" s="10">
        <v>115134221</v>
      </c>
      <c r="H172" s="11">
        <f>ROUND(AVERAGE(B172:G172),0)</f>
        <v>84697526</v>
      </c>
    </row>
    <row r="173" spans="1:8" ht="13.5">
      <c r="A173" s="9">
        <v>2008</v>
      </c>
      <c r="B173" s="10">
        <v>71629509</v>
      </c>
      <c r="C173" s="10">
        <v>102064262</v>
      </c>
      <c r="D173" s="10">
        <v>88338776</v>
      </c>
      <c r="E173" s="10">
        <v>47606364</v>
      </c>
      <c r="F173" s="10">
        <v>106624659</v>
      </c>
      <c r="G173" s="10">
        <v>171959437</v>
      </c>
      <c r="H173" s="11">
        <f>ROUND(AVERAGE(B173:G173),0)</f>
        <v>98037168</v>
      </c>
    </row>
    <row r="174" spans="1:8" ht="13.5">
      <c r="A174" s="9">
        <v>2009</v>
      </c>
      <c r="B174" s="10">
        <v>100037264</v>
      </c>
      <c r="C174" s="10">
        <v>130762350</v>
      </c>
      <c r="D174" s="10">
        <v>147102467</v>
      </c>
      <c r="E174" s="10">
        <v>52494264</v>
      </c>
      <c r="F174" s="10">
        <v>127787000</v>
      </c>
      <c r="G174" s="10">
        <v>91765140</v>
      </c>
      <c r="H174" s="11">
        <f>ROUND(AVERAGE(B174:G174),0)</f>
        <v>108324748</v>
      </c>
    </row>
    <row r="175" spans="1:8" ht="13.5">
      <c r="A175" s="12"/>
      <c r="B175" s="13"/>
      <c r="C175" s="13"/>
      <c r="D175" s="13"/>
      <c r="E175" s="13"/>
      <c r="F175" s="13"/>
      <c r="G175" s="13"/>
      <c r="H175" s="16"/>
    </row>
    <row r="176" spans="1:8" ht="15">
      <c r="A176" s="1" t="s">
        <v>67</v>
      </c>
      <c r="B176" s="2"/>
      <c r="C176" s="2"/>
      <c r="D176" s="5" t="s">
        <v>78</v>
      </c>
      <c r="E176" s="2"/>
      <c r="F176" s="2"/>
      <c r="G176" s="2"/>
      <c r="H176" s="3"/>
    </row>
    <row r="177" spans="1:8" ht="15">
      <c r="A177" s="1" t="s">
        <v>68</v>
      </c>
      <c r="B177" s="2"/>
      <c r="C177" s="2"/>
      <c r="D177" s="5" t="s">
        <v>69</v>
      </c>
      <c r="E177" s="5"/>
      <c r="F177" s="5" t="s">
        <v>70</v>
      </c>
      <c r="G177" s="2"/>
      <c r="H177" s="6"/>
    </row>
    <row r="178" spans="1:8" ht="39">
      <c r="A178" s="7" t="s">
        <v>3</v>
      </c>
      <c r="B178" s="8" t="s">
        <v>4</v>
      </c>
      <c r="C178" s="8" t="s">
        <v>5</v>
      </c>
      <c r="D178" s="8" t="s">
        <v>6</v>
      </c>
      <c r="E178" s="8" t="s">
        <v>7</v>
      </c>
      <c r="F178" s="8" t="s">
        <v>8</v>
      </c>
      <c r="G178" s="8" t="s">
        <v>9</v>
      </c>
      <c r="H178" s="7" t="s">
        <v>10</v>
      </c>
    </row>
    <row r="179" spans="1:8" ht="13.5">
      <c r="A179" s="9">
        <v>2005</v>
      </c>
      <c r="B179" s="10">
        <v>34429426</v>
      </c>
      <c r="C179" s="10">
        <f>81147462-13953472-6416560</f>
        <v>60777430</v>
      </c>
      <c r="D179" s="10">
        <v>43959136</v>
      </c>
      <c r="E179" s="10">
        <v>47688722</v>
      </c>
      <c r="F179" s="10">
        <v>39744020</v>
      </c>
      <c r="G179" s="10">
        <v>113965866</v>
      </c>
      <c r="H179" s="11">
        <f>ROUND(AVERAGE(B179:G179),0)</f>
        <v>56760767</v>
      </c>
    </row>
    <row r="180" spans="1:8" ht="13.5">
      <c r="A180" s="9">
        <v>2006</v>
      </c>
      <c r="B180" s="10">
        <v>53011346</v>
      </c>
      <c r="C180" s="10">
        <v>61823293</v>
      </c>
      <c r="D180" s="10">
        <v>49398734</v>
      </c>
      <c r="E180" s="10">
        <v>29281347</v>
      </c>
      <c r="F180" s="10">
        <v>41530206</v>
      </c>
      <c r="G180" s="10">
        <v>133308662</v>
      </c>
      <c r="H180" s="11">
        <f>ROUND(AVERAGE(B180:G180),0)</f>
        <v>61392265</v>
      </c>
    </row>
    <row r="181" spans="1:8" ht="13.5">
      <c r="A181" s="9">
        <v>2007</v>
      </c>
      <c r="B181" s="10">
        <v>51007557</v>
      </c>
      <c r="C181" s="10">
        <v>62284118</v>
      </c>
      <c r="D181" s="10">
        <v>52312130</v>
      </c>
      <c r="E181" s="10">
        <v>35831211</v>
      </c>
      <c r="F181" s="10">
        <v>53277290</v>
      </c>
      <c r="G181" s="10">
        <v>88247389</v>
      </c>
      <c r="H181" s="11">
        <f>ROUND(AVERAGE(B181:G181),0)</f>
        <v>57159949</v>
      </c>
    </row>
    <row r="182" spans="1:8" ht="13.5">
      <c r="A182" s="9">
        <v>2008</v>
      </c>
      <c r="B182" s="10">
        <v>49840296</v>
      </c>
      <c r="C182" s="10">
        <v>72426517</v>
      </c>
      <c r="D182" s="10">
        <v>57244152</v>
      </c>
      <c r="E182" s="10">
        <v>35141731</v>
      </c>
      <c r="F182" s="10">
        <v>73430071</v>
      </c>
      <c r="G182" s="10">
        <v>78982044</v>
      </c>
      <c r="H182" s="11">
        <f>ROUND(AVERAGE(B182:G182),0)</f>
        <v>61177469</v>
      </c>
    </row>
    <row r="183" spans="1:8" ht="13.5">
      <c r="A183" s="9">
        <v>2009</v>
      </c>
      <c r="B183" s="10">
        <v>59777642</v>
      </c>
      <c r="C183" s="10">
        <v>88679587</v>
      </c>
      <c r="D183" s="10">
        <v>77634717</v>
      </c>
      <c r="E183" s="10">
        <v>37241245</v>
      </c>
      <c r="F183" s="10">
        <v>109434477</v>
      </c>
      <c r="G183" s="10">
        <v>66946649</v>
      </c>
      <c r="H183" s="11">
        <f>ROUND(AVERAGE(B183:G183),0)</f>
        <v>73285720</v>
      </c>
    </row>
    <row r="184" spans="1:8" ht="13.5">
      <c r="A184" s="12"/>
      <c r="B184" s="13"/>
      <c r="C184" s="13"/>
      <c r="D184" s="13"/>
      <c r="E184" s="13"/>
      <c r="F184" s="13"/>
      <c r="G184" s="13"/>
      <c r="H184" s="16"/>
    </row>
    <row r="185" spans="1:8" ht="15">
      <c r="A185" s="1" t="s">
        <v>71</v>
      </c>
      <c r="B185" s="2"/>
      <c r="C185" s="2"/>
      <c r="D185" s="13"/>
      <c r="E185" s="2"/>
      <c r="F185" s="2"/>
      <c r="G185" s="2"/>
      <c r="H185" s="3"/>
    </row>
    <row r="186" spans="1:8" ht="15">
      <c r="A186" s="1" t="s">
        <v>72</v>
      </c>
      <c r="B186" s="2"/>
      <c r="C186" s="2"/>
      <c r="D186" s="2"/>
      <c r="E186" s="5" t="s">
        <v>73</v>
      </c>
      <c r="F186" s="2"/>
      <c r="G186" s="2"/>
      <c r="H186" s="6"/>
    </row>
    <row r="187" spans="1:8" ht="39">
      <c r="A187" s="7" t="s">
        <v>3</v>
      </c>
      <c r="B187" s="8" t="s">
        <v>4</v>
      </c>
      <c r="C187" s="8" t="s">
        <v>5</v>
      </c>
      <c r="D187" s="8" t="s">
        <v>6</v>
      </c>
      <c r="E187" s="8" t="s">
        <v>7</v>
      </c>
      <c r="F187" s="8" t="s">
        <v>8</v>
      </c>
      <c r="G187" s="8" t="s">
        <v>9</v>
      </c>
      <c r="H187" s="7" t="s">
        <v>10</v>
      </c>
    </row>
    <row r="188" spans="1:8" ht="13.5">
      <c r="A188" s="9">
        <v>2005</v>
      </c>
      <c r="B188" s="10">
        <v>6859343</v>
      </c>
      <c r="C188" s="10">
        <v>12265139</v>
      </c>
      <c r="D188" s="10">
        <v>12570729</v>
      </c>
      <c r="E188" s="10">
        <v>5708345</v>
      </c>
      <c r="F188" s="10">
        <v>7446752</v>
      </c>
      <c r="G188" s="10">
        <v>17090296</v>
      </c>
      <c r="H188" s="11">
        <f>ROUND(AVERAGE(B188:G188),0)</f>
        <v>10323434</v>
      </c>
    </row>
    <row r="189" spans="1:8" ht="13.5">
      <c r="A189" s="9">
        <v>2006</v>
      </c>
      <c r="B189" s="10">
        <v>7929308</v>
      </c>
      <c r="C189" s="10">
        <v>14035579</v>
      </c>
      <c r="D189" s="10">
        <v>15417840</v>
      </c>
      <c r="E189" s="10">
        <v>6730081</v>
      </c>
      <c r="F189" s="10">
        <v>7741372</v>
      </c>
      <c r="G189" s="10">
        <v>94933784</v>
      </c>
      <c r="H189" s="11">
        <f>ROUND(AVERAGE(B189:G189),0)</f>
        <v>24464661</v>
      </c>
    </row>
    <row r="190" spans="1:8" ht="13.5">
      <c r="A190" s="9">
        <v>2007</v>
      </c>
      <c r="B190" s="10">
        <v>9394869</v>
      </c>
      <c r="C190" s="10">
        <v>13866142</v>
      </c>
      <c r="D190" s="10">
        <v>16459056</v>
      </c>
      <c r="E190" s="10">
        <v>7573121</v>
      </c>
      <c r="F190" s="10">
        <v>9515820</v>
      </c>
      <c r="G190" s="10">
        <v>24079211</v>
      </c>
      <c r="H190" s="11">
        <f>ROUND(AVERAGE(B190:G190),0)</f>
        <v>13481370</v>
      </c>
    </row>
    <row r="191" spans="1:8" ht="13.5">
      <c r="A191" s="9">
        <v>2008</v>
      </c>
      <c r="B191" s="10">
        <v>9251051</v>
      </c>
      <c r="C191" s="10">
        <v>16354396</v>
      </c>
      <c r="D191" s="10">
        <v>20336404</v>
      </c>
      <c r="E191" s="10">
        <v>9057868</v>
      </c>
      <c r="F191" s="10">
        <v>11497405</v>
      </c>
      <c r="G191" s="10">
        <v>24776989</v>
      </c>
      <c r="H191" s="11">
        <f>ROUND(AVERAGE(B191:G191),0)</f>
        <v>15212352</v>
      </c>
    </row>
    <row r="192" spans="1:8" ht="13.5">
      <c r="A192" s="9">
        <v>2009</v>
      </c>
      <c r="B192" s="10">
        <v>10688616</v>
      </c>
      <c r="C192" s="10">
        <v>17805308</v>
      </c>
      <c r="D192" s="10">
        <v>23352607</v>
      </c>
      <c r="E192" s="10">
        <v>9983093</v>
      </c>
      <c r="F192" s="10">
        <v>13272000</v>
      </c>
      <c r="G192" s="10">
        <v>18171279</v>
      </c>
      <c r="H192" s="11">
        <f>ROUND(AVERAGE(B192:G192),0)</f>
        <v>15545484</v>
      </c>
    </row>
    <row r="193" spans="1:8" ht="13.5">
      <c r="A193" s="12"/>
      <c r="B193" s="13"/>
      <c r="C193" s="13"/>
      <c r="D193" s="13"/>
      <c r="E193" s="13"/>
      <c r="F193" s="13"/>
      <c r="G193" s="13"/>
      <c r="H193" s="16"/>
    </row>
    <row r="194" spans="1:8" ht="15">
      <c r="A194" s="1" t="s">
        <v>74</v>
      </c>
      <c r="B194" s="2"/>
      <c r="C194" s="2"/>
      <c r="D194" s="2"/>
      <c r="E194" s="5" t="s">
        <v>75</v>
      </c>
      <c r="F194" s="2"/>
      <c r="G194" s="2"/>
      <c r="H194" s="3"/>
    </row>
    <row r="195" spans="1:8" ht="15">
      <c r="A195" s="1" t="s">
        <v>76</v>
      </c>
      <c r="B195" s="2"/>
      <c r="C195" s="2"/>
      <c r="D195" s="5" t="s">
        <v>77</v>
      </c>
      <c r="E195" s="2"/>
      <c r="F195" s="2"/>
      <c r="G195" s="2"/>
      <c r="H195" s="6"/>
    </row>
    <row r="196" spans="1:8" ht="39">
      <c r="A196" s="7" t="s">
        <v>3</v>
      </c>
      <c r="B196" s="8" t="s">
        <v>4</v>
      </c>
      <c r="C196" s="8" t="s">
        <v>5</v>
      </c>
      <c r="D196" s="8" t="s">
        <v>6</v>
      </c>
      <c r="E196" s="8" t="s">
        <v>7</v>
      </c>
      <c r="F196" s="8" t="s">
        <v>8</v>
      </c>
      <c r="G196" s="8" t="s">
        <v>9</v>
      </c>
      <c r="H196" s="7" t="s">
        <v>10</v>
      </c>
    </row>
    <row r="197" spans="1:8" ht="13.5">
      <c r="A197" s="9">
        <v>2005</v>
      </c>
      <c r="B197" s="10">
        <f>B4+B12+B36</f>
        <v>38806289</v>
      </c>
      <c r="C197" s="10">
        <f>C4+C12+C36</f>
        <v>87532305</v>
      </c>
      <c r="D197" s="10">
        <f>D4+D12+D36</f>
        <v>124204790</v>
      </c>
      <c r="E197" s="10">
        <f>E4+E12+E36</f>
        <v>34035810</v>
      </c>
      <c r="F197" s="10">
        <f>F4+F12+F36</f>
        <v>43212435</v>
      </c>
      <c r="G197" s="10">
        <f>G4+G12+G36+53513573</f>
        <v>105326124</v>
      </c>
      <c r="H197" s="11">
        <f>ROUND(AVERAGE(B197:G197),0)</f>
        <v>72186292</v>
      </c>
    </row>
    <row r="198" spans="1:8" ht="13.5">
      <c r="A198" s="9">
        <v>2006</v>
      </c>
      <c r="B198" s="10">
        <f aca="true" t="shared" si="7" ref="B198:E199">B5+B13+B37</f>
        <v>58927937.14</v>
      </c>
      <c r="C198" s="10">
        <f t="shared" si="7"/>
        <v>137703750</v>
      </c>
      <c r="D198" s="10">
        <f t="shared" si="7"/>
        <v>194583103</v>
      </c>
      <c r="E198" s="10">
        <f t="shared" si="7"/>
        <v>48397669</v>
      </c>
      <c r="F198" s="10">
        <f>F5+F13+F37+23846151</f>
        <v>74641308</v>
      </c>
      <c r="G198" s="10">
        <f>G5+G13+G37+72032682</f>
        <v>115731076</v>
      </c>
      <c r="H198" s="11">
        <f>ROUND(AVERAGE(B198:G198),0)</f>
        <v>104997474</v>
      </c>
    </row>
    <row r="199" spans="1:8" ht="13.5">
      <c r="A199" s="9">
        <v>2007</v>
      </c>
      <c r="B199" s="10">
        <f t="shared" si="7"/>
        <v>62778494</v>
      </c>
      <c r="C199" s="10">
        <f t="shared" si="7"/>
        <v>121095020</v>
      </c>
      <c r="D199" s="10">
        <f t="shared" si="7"/>
        <v>112227702</v>
      </c>
      <c r="E199" s="10">
        <f t="shared" si="7"/>
        <v>54831819</v>
      </c>
      <c r="F199" s="10">
        <f>F6+F14+F38+59123575</f>
        <v>110562297</v>
      </c>
      <c r="G199" s="10">
        <f>G6+G14+G38+35300909</f>
        <v>76473380</v>
      </c>
      <c r="H199" s="11">
        <f>ROUND(AVERAGE(B199:G199),0)</f>
        <v>89661452</v>
      </c>
    </row>
    <row r="200" spans="1:8" ht="13.5">
      <c r="A200" s="9">
        <v>2008</v>
      </c>
      <c r="B200" s="10">
        <f>B7+B15+B39</f>
        <v>234770952</v>
      </c>
      <c r="C200" s="10">
        <f>C7+C15+C39</f>
        <v>88965018</v>
      </c>
      <c r="D200" s="10">
        <f>D7+D15+D39+10000000</f>
        <v>108452810</v>
      </c>
      <c r="E200" s="10">
        <f>E7+E15+E39</f>
        <v>66301828</v>
      </c>
      <c r="F200" s="10">
        <f>F7+F15+F39+50571983</f>
        <v>214889009</v>
      </c>
      <c r="G200" s="10">
        <f>G7+G15+G39+136301765</f>
        <v>172826368</v>
      </c>
      <c r="H200" s="11">
        <f>ROUND(AVERAGE(B200:G200),0)</f>
        <v>147700998</v>
      </c>
    </row>
    <row r="201" spans="1:8" ht="13.5">
      <c r="A201" s="9">
        <v>2009</v>
      </c>
      <c r="B201" s="10">
        <f>B8+B16+B40</f>
        <v>242673000</v>
      </c>
      <c r="C201" s="10">
        <f>C8+C16+C40</f>
        <v>229306349</v>
      </c>
      <c r="D201" s="10">
        <f>D8+D16+D40</f>
        <v>171110090</v>
      </c>
      <c r="E201" s="10">
        <f>E8+E16+E40</f>
        <v>73494000</v>
      </c>
      <c r="F201" s="10">
        <f>F8+F16+F40</f>
        <v>89120000</v>
      </c>
      <c r="G201" s="10">
        <f>G8+G16+G40+45564000</f>
        <v>130278000</v>
      </c>
      <c r="H201" s="11">
        <f>ROUND(AVERAGE(B201:G201),0)</f>
        <v>155996907</v>
      </c>
    </row>
  </sheetData>
  <sheetProtection/>
  <printOptions/>
  <pageMargins left="0.48" right="0.23" top="0.85" bottom="0.8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="85" zoomScaleNormal="85" zoomScalePageLayoutView="0" workbookViewId="0" topLeftCell="A115">
      <selection activeCell="D132" sqref="D132"/>
    </sheetView>
  </sheetViews>
  <sheetFormatPr defaultColWidth="9.140625" defaultRowHeight="15"/>
  <cols>
    <col min="1" max="1" width="10.28125" style="17" customWidth="1"/>
    <col min="2" max="2" width="11.00390625" style="17" customWidth="1"/>
    <col min="3" max="3" width="10.57421875" style="17" customWidth="1"/>
    <col min="4" max="4" width="9.57421875" style="17" customWidth="1"/>
    <col min="5" max="5" width="10.421875" style="17" customWidth="1"/>
    <col min="6" max="6" width="9.57421875" style="17" customWidth="1"/>
    <col min="7" max="7" width="13.57421875" style="17" customWidth="1"/>
    <col min="8" max="16384" width="9.140625" style="17" customWidth="1"/>
  </cols>
  <sheetData>
    <row r="1" spans="1:7" ht="15">
      <c r="A1" s="26" t="s">
        <v>80</v>
      </c>
      <c r="B1" s="26"/>
      <c r="C1" s="26"/>
      <c r="D1" s="26"/>
      <c r="E1" s="26"/>
      <c r="F1" s="26"/>
      <c r="G1" s="26"/>
    </row>
    <row r="2" ht="15">
      <c r="A2" s="17" t="s">
        <v>81</v>
      </c>
    </row>
    <row r="3" spans="1:7" s="19" customFormat="1" ht="27" customHeight="1">
      <c r="A3" s="18" t="s">
        <v>3</v>
      </c>
      <c r="B3" s="18" t="s">
        <v>4</v>
      </c>
      <c r="C3" s="18" t="s">
        <v>112</v>
      </c>
      <c r="D3" s="18" t="s">
        <v>6</v>
      </c>
      <c r="E3" s="18" t="s">
        <v>7</v>
      </c>
      <c r="F3" s="18" t="s">
        <v>8</v>
      </c>
      <c r="G3" s="18" t="s">
        <v>9</v>
      </c>
    </row>
    <row r="4" spans="1:7" ht="15">
      <c r="A4" s="20">
        <v>2005</v>
      </c>
      <c r="B4" s="21">
        <v>0.020816613068504384</v>
      </c>
      <c r="C4" s="21">
        <v>0.10144519974765871</v>
      </c>
      <c r="D4" s="21">
        <v>0.20752815835248298</v>
      </c>
      <c r="E4" s="21">
        <v>0.12196120940153234</v>
      </c>
      <c r="F4" s="21">
        <v>0.14006087055895058</v>
      </c>
      <c r="G4" s="21">
        <v>0.15997262853029504</v>
      </c>
    </row>
    <row r="5" spans="1:7" ht="15">
      <c r="A5" s="20">
        <v>2006</v>
      </c>
      <c r="B5" s="21">
        <v>0.013567754316317385</v>
      </c>
      <c r="C5" s="21">
        <v>0.07306375043425965</v>
      </c>
      <c r="D5" s="21">
        <v>0.23873474537655967</v>
      </c>
      <c r="E5" s="21">
        <v>0.2533820963271965</v>
      </c>
      <c r="F5" s="21">
        <v>0.14201452742499804</v>
      </c>
      <c r="G5" s="21">
        <v>0.06824469938152082</v>
      </c>
    </row>
    <row r="6" spans="1:7" ht="15">
      <c r="A6" s="20">
        <v>2007</v>
      </c>
      <c r="B6" s="21">
        <v>0.013279040281750433</v>
      </c>
      <c r="C6" s="21">
        <v>0.04995371666834509</v>
      </c>
      <c r="D6" s="21">
        <v>0.28040990166937085</v>
      </c>
      <c r="E6" s="21">
        <v>0.1903310132815738</v>
      </c>
      <c r="F6" s="21">
        <v>0.10413254559804548</v>
      </c>
      <c r="G6" s="21">
        <v>0.01874537745248691</v>
      </c>
    </row>
    <row r="7" spans="1:7" ht="15">
      <c r="A7" s="20">
        <v>2008</v>
      </c>
      <c r="B7" s="21">
        <v>0.023522639889605887</v>
      </c>
      <c r="C7" s="21">
        <v>0.06362980502591675</v>
      </c>
      <c r="D7" s="21">
        <v>0.11019970203233058</v>
      </c>
      <c r="E7" s="21">
        <v>0.23120341786309376</v>
      </c>
      <c r="F7" s="21">
        <v>0.08710205368375666</v>
      </c>
      <c r="G7" s="21">
        <v>0.01587612342175052</v>
      </c>
    </row>
    <row r="8" spans="1:7" ht="15">
      <c r="A8" s="20">
        <v>2009</v>
      </c>
      <c r="B8" s="21">
        <v>0.005062399841448961</v>
      </c>
      <c r="C8" s="21">
        <v>0.03731926112193017</v>
      </c>
      <c r="D8" s="21">
        <v>0.2175646687043531</v>
      </c>
      <c r="E8" s="21">
        <v>0.0603984767682435</v>
      </c>
      <c r="F8" s="21">
        <v>0.2297092210393961</v>
      </c>
      <c r="G8" s="21">
        <v>0.013992986812021406</v>
      </c>
    </row>
    <row r="9" spans="1:7" ht="15">
      <c r="A9" s="20" t="s">
        <v>10</v>
      </c>
      <c r="B9" s="21">
        <v>0.015249689479525411</v>
      </c>
      <c r="C9" s="21">
        <v>0.06508234659962207</v>
      </c>
      <c r="D9" s="21">
        <v>0.21088743522701944</v>
      </c>
      <c r="E9" s="21">
        <v>0.17145524272832796</v>
      </c>
      <c r="F9" s="21">
        <v>0.14060384366102938</v>
      </c>
      <c r="G9" s="21">
        <v>0.05536636311961494</v>
      </c>
    </row>
    <row r="10" spans="1:7" ht="15">
      <c r="A10" s="20" t="s">
        <v>82</v>
      </c>
      <c r="B10" s="21">
        <v>0.007244404410598013</v>
      </c>
      <c r="C10" s="21">
        <v>0.024432223251782386</v>
      </c>
      <c r="D10" s="21">
        <v>0.06285446648152379</v>
      </c>
      <c r="E10" s="21">
        <v>0.07972046959061206</v>
      </c>
      <c r="F10" s="21">
        <v>0.05507869424601462</v>
      </c>
      <c r="G10" s="21">
        <v>0.06269101649710446</v>
      </c>
    </row>
    <row r="11" spans="1:7" ht="15">
      <c r="A11" s="20" t="s">
        <v>83</v>
      </c>
      <c r="B11" s="21">
        <v>47.50525851903096</v>
      </c>
      <c r="C11" s="21">
        <v>37.54047683942032</v>
      </c>
      <c r="D11" s="21">
        <v>29.80474697976255</v>
      </c>
      <c r="E11" s="21">
        <v>46.49637323539281</v>
      </c>
      <c r="F11" s="21">
        <v>39.1729648435497</v>
      </c>
      <c r="G11" s="21">
        <v>113.2294284196799</v>
      </c>
    </row>
    <row r="13" spans="1:7" ht="15">
      <c r="A13" s="26" t="s">
        <v>84</v>
      </c>
      <c r="B13" s="26"/>
      <c r="C13" s="26"/>
      <c r="D13" s="26"/>
      <c r="E13" s="26"/>
      <c r="F13" s="26"/>
      <c r="G13" s="26"/>
    </row>
    <row r="14" ht="15">
      <c r="A14" s="17" t="s">
        <v>85</v>
      </c>
    </row>
    <row r="15" spans="1:7" s="19" customFormat="1" ht="27" customHeight="1">
      <c r="A15" s="18" t="s">
        <v>3</v>
      </c>
      <c r="B15" s="18" t="s">
        <v>4</v>
      </c>
      <c r="C15" s="18" t="s">
        <v>112</v>
      </c>
      <c r="D15" s="18" t="s">
        <v>6</v>
      </c>
      <c r="E15" s="18" t="s">
        <v>7</v>
      </c>
      <c r="F15" s="18" t="s">
        <v>8</v>
      </c>
      <c r="G15" s="18" t="s">
        <v>9</v>
      </c>
    </row>
    <row r="16" spans="1:7" ht="15">
      <c r="A16" s="20">
        <v>2005</v>
      </c>
      <c r="B16" s="22">
        <v>1.0148912635462546</v>
      </c>
      <c r="C16" s="22">
        <v>0.9494139557667922</v>
      </c>
      <c r="D16" s="22">
        <v>0.7856983861024611</v>
      </c>
      <c r="E16" s="22">
        <v>0.9129989132796833</v>
      </c>
      <c r="F16" s="22">
        <v>0.9038594210114097</v>
      </c>
      <c r="G16" s="22">
        <v>0.45217018245016233</v>
      </c>
    </row>
    <row r="17" spans="1:7" ht="15">
      <c r="A17" s="20">
        <v>2006</v>
      </c>
      <c r="B17" s="22">
        <v>0.9983225104282006</v>
      </c>
      <c r="C17" s="22">
        <v>0.893949197130334</v>
      </c>
      <c r="D17" s="22">
        <v>0.7309682256704065</v>
      </c>
      <c r="E17" s="22">
        <v>0.7522310650963457</v>
      </c>
      <c r="F17" s="22">
        <v>0.8563692972739305</v>
      </c>
      <c r="G17" s="22">
        <v>0.7007556610815242</v>
      </c>
    </row>
    <row r="18" spans="1:7" ht="15">
      <c r="A18" s="20">
        <v>2007</v>
      </c>
      <c r="B18" s="22">
        <v>1.0285137957710704</v>
      </c>
      <c r="C18" s="22">
        <v>0.9708779323029715</v>
      </c>
      <c r="D18" s="22">
        <v>0.8262712478770151</v>
      </c>
      <c r="E18" s="22">
        <v>0.8140864957098977</v>
      </c>
      <c r="F18" s="22">
        <v>0.8715887435834342</v>
      </c>
      <c r="G18" s="22">
        <v>0.8744960821519001</v>
      </c>
    </row>
    <row r="19" spans="1:7" ht="15">
      <c r="A19" s="20">
        <v>2008</v>
      </c>
      <c r="B19" s="22">
        <v>1.0677070409339877</v>
      </c>
      <c r="C19" s="22">
        <v>1.012310470628461</v>
      </c>
      <c r="D19" s="22">
        <v>1.0576493240975395</v>
      </c>
      <c r="E19" s="22">
        <v>0.7619345886114647</v>
      </c>
      <c r="F19" s="22">
        <v>0.9246717057626259</v>
      </c>
      <c r="G19" s="22">
        <v>0.9820554610762156</v>
      </c>
    </row>
    <row r="20" spans="1:7" ht="15">
      <c r="A20" s="20">
        <v>2009</v>
      </c>
      <c r="B20" s="22">
        <v>1.127868913662039</v>
      </c>
      <c r="C20" s="22">
        <v>0.9225621646187102</v>
      </c>
      <c r="D20" s="22">
        <v>0.9320551676123336</v>
      </c>
      <c r="E20" s="22">
        <v>1.0587320227742676</v>
      </c>
      <c r="F20" s="22">
        <v>1.0988254892255434</v>
      </c>
      <c r="G20" s="22">
        <v>1.1681927492015933</v>
      </c>
    </row>
    <row r="21" spans="1:7" ht="15">
      <c r="A21" s="20" t="s">
        <v>10</v>
      </c>
      <c r="B21" s="21">
        <v>1.0474607048683102</v>
      </c>
      <c r="C21" s="21">
        <v>0.9498227440894537</v>
      </c>
      <c r="D21" s="21">
        <v>0.8665284702719512</v>
      </c>
      <c r="E21" s="21">
        <v>0.8599966170943318</v>
      </c>
      <c r="F21" s="21">
        <v>0.9310629313713887</v>
      </c>
      <c r="G21" s="21">
        <v>0.8355340271922792</v>
      </c>
    </row>
    <row r="22" spans="1:7" ht="15">
      <c r="A22" s="20" t="s">
        <v>82</v>
      </c>
      <c r="B22" s="21">
        <v>0.05174386483126685</v>
      </c>
      <c r="C22" s="21">
        <v>0.04531334370107599</v>
      </c>
      <c r="D22" s="21">
        <v>0.12976098721263674</v>
      </c>
      <c r="E22" s="21">
        <v>0.12810378579966578</v>
      </c>
      <c r="F22" s="21">
        <v>0.09752111636227556</v>
      </c>
      <c r="G22" s="21">
        <v>0.2733045202104663</v>
      </c>
    </row>
    <row r="23" spans="1:7" ht="15">
      <c r="A23" s="20" t="s">
        <v>83</v>
      </c>
      <c r="B23" s="21">
        <v>4.939933745559671</v>
      </c>
      <c r="C23" s="21">
        <v>4.770715797558161</v>
      </c>
      <c r="D23" s="21">
        <v>14.97480944531604</v>
      </c>
      <c r="E23" s="21">
        <v>14.895847640946505</v>
      </c>
      <c r="F23" s="21">
        <v>10.47417022806761</v>
      </c>
      <c r="G23" s="21">
        <v>32.71016036640378</v>
      </c>
    </row>
    <row r="25" spans="1:7" ht="15">
      <c r="A25" s="26" t="s">
        <v>86</v>
      </c>
      <c r="B25" s="26"/>
      <c r="C25" s="26"/>
      <c r="D25" s="26"/>
      <c r="E25" s="26"/>
      <c r="F25" s="26"/>
      <c r="G25" s="26"/>
    </row>
    <row r="26" ht="15">
      <c r="A26" s="17" t="s">
        <v>87</v>
      </c>
    </row>
    <row r="27" spans="1:7" s="19" customFormat="1" ht="27" customHeight="1">
      <c r="A27" s="18" t="s">
        <v>3</v>
      </c>
      <c r="B27" s="18" t="s">
        <v>4</v>
      </c>
      <c r="C27" s="18" t="s">
        <v>112</v>
      </c>
      <c r="D27" s="18" t="s">
        <v>6</v>
      </c>
      <c r="E27" s="18" t="s">
        <v>7</v>
      </c>
      <c r="F27" s="18" t="s">
        <v>8</v>
      </c>
      <c r="G27" s="18" t="s">
        <v>9</v>
      </c>
    </row>
    <row r="28" spans="1:7" ht="15">
      <c r="A28" s="20">
        <v>2005</v>
      </c>
      <c r="B28" s="21">
        <v>0.4291186288959075</v>
      </c>
      <c r="C28" s="21">
        <v>0.03640265687559104</v>
      </c>
      <c r="D28" s="21">
        <v>0.2017599507360213</v>
      </c>
      <c r="E28" s="21">
        <v>0.3188239307807696</v>
      </c>
      <c r="F28" s="21">
        <v>0.07751459799613448</v>
      </c>
      <c r="G28" s="21">
        <v>0.49385092714514117</v>
      </c>
    </row>
    <row r="29" spans="1:7" ht="15">
      <c r="A29" s="20">
        <v>2006</v>
      </c>
      <c r="B29" s="21">
        <v>0.37426655341773757</v>
      </c>
      <c r="C29" s="21">
        <v>0.04071077517819958</v>
      </c>
      <c r="D29" s="21">
        <v>0.20455301819067723</v>
      </c>
      <c r="E29" s="21">
        <v>0.17621586642964474</v>
      </c>
      <c r="F29" s="21">
        <v>0.05434144702673711</v>
      </c>
      <c r="G29" s="21">
        <v>0.5834819139427241</v>
      </c>
    </row>
    <row r="30" spans="1:7" ht="15">
      <c r="A30" s="20">
        <v>2007</v>
      </c>
      <c r="B30" s="21">
        <v>0.39770834141807454</v>
      </c>
      <c r="C30" s="21">
        <v>0.035088113789920085</v>
      </c>
      <c r="D30" s="21">
        <v>0.08964850372734637</v>
      </c>
      <c r="E30" s="21">
        <v>0.08737832955168101</v>
      </c>
      <c r="F30" s="21">
        <v>0.04072995591569885</v>
      </c>
      <c r="G30" s="21">
        <v>0.5023332375839015</v>
      </c>
    </row>
    <row r="31" spans="1:7" ht="15">
      <c r="A31" s="20">
        <v>2008</v>
      </c>
      <c r="B31" s="21">
        <v>0.1860991995982019</v>
      </c>
      <c r="C31" s="21">
        <v>0.024929198441017365</v>
      </c>
      <c r="D31" s="21">
        <v>0.10281751445696956</v>
      </c>
      <c r="E31" s="21">
        <v>0.11579205000576753</v>
      </c>
      <c r="F31" s="21">
        <v>0.033946716690887016</v>
      </c>
      <c r="G31" s="21">
        <v>0.486546834844218</v>
      </c>
    </row>
    <row r="32" spans="1:7" ht="15">
      <c r="A32" s="20">
        <v>2009</v>
      </c>
      <c r="B32" s="21">
        <v>0.059399939716566735</v>
      </c>
      <c r="C32" s="21">
        <v>0.020629487066245563</v>
      </c>
      <c r="D32" s="21">
        <v>0.07692052688472274</v>
      </c>
      <c r="E32" s="21">
        <v>0.1252062584677872</v>
      </c>
      <c r="F32" s="21">
        <v>0.027418248041988554</v>
      </c>
      <c r="G32" s="21">
        <v>0.5942614882157412</v>
      </c>
    </row>
    <row r="33" spans="1:7" ht="15">
      <c r="A33" s="20" t="s">
        <v>10</v>
      </c>
      <c r="B33" s="21">
        <v>0.28931853260929763</v>
      </c>
      <c r="C33" s="21">
        <v>0.03155204627019473</v>
      </c>
      <c r="D33" s="21">
        <v>0.13513990279914742</v>
      </c>
      <c r="E33" s="21">
        <v>0.16468328704713003</v>
      </c>
      <c r="F33" s="21">
        <v>0.046790193134289206</v>
      </c>
      <c r="G33" s="21">
        <v>0.5320948803463452</v>
      </c>
    </row>
    <row r="34" spans="1:7" ht="15">
      <c r="A34" s="20" t="s">
        <v>82</v>
      </c>
      <c r="B34" s="21">
        <v>0.15970705516636433</v>
      </c>
      <c r="C34" s="21">
        <v>0.008412474738324283</v>
      </c>
      <c r="D34" s="21">
        <v>0.06276964092016682</v>
      </c>
      <c r="E34" s="21">
        <v>0.09194724538573315</v>
      </c>
      <c r="F34" s="21">
        <v>0.01986179818407511</v>
      </c>
      <c r="G34" s="21">
        <v>0.052269240814416466</v>
      </c>
    </row>
    <row r="35" spans="1:7" ht="15">
      <c r="A35" s="20" t="s">
        <v>83</v>
      </c>
      <c r="B35" s="21">
        <v>55.201114745745095</v>
      </c>
      <c r="C35" s="21">
        <v>26.662216029617795</v>
      </c>
      <c r="D35" s="21">
        <v>46.44789556601844</v>
      </c>
      <c r="E35" s="21">
        <v>55.832772732681214</v>
      </c>
      <c r="F35" s="21">
        <v>42.44863475359286</v>
      </c>
      <c r="G35" s="21">
        <v>9.823293315732329</v>
      </c>
    </row>
    <row r="36" spans="2:7" ht="15">
      <c r="B36" s="23"/>
      <c r="C36" s="23"/>
      <c r="D36" s="23"/>
      <c r="E36" s="23"/>
      <c r="F36" s="23"/>
      <c r="G36" s="23"/>
    </row>
    <row r="37" spans="2:7" ht="15">
      <c r="B37" s="23"/>
      <c r="C37" s="23"/>
      <c r="D37" s="23"/>
      <c r="E37" s="23"/>
      <c r="F37" s="23"/>
      <c r="G37" s="23"/>
    </row>
    <row r="38" spans="2:7" ht="15">
      <c r="B38" s="23"/>
      <c r="C38" s="23"/>
      <c r="D38" s="23"/>
      <c r="E38" s="23"/>
      <c r="F38" s="23"/>
      <c r="G38" s="23"/>
    </row>
    <row r="39" spans="2:7" ht="15">
      <c r="B39" s="23"/>
      <c r="C39" s="23"/>
      <c r="D39" s="23"/>
      <c r="E39" s="23"/>
      <c r="F39" s="23"/>
      <c r="G39" s="23"/>
    </row>
    <row r="40" spans="2:7" ht="15">
      <c r="B40" s="23"/>
      <c r="C40" s="23"/>
      <c r="D40" s="23"/>
      <c r="E40" s="23"/>
      <c r="F40" s="23"/>
      <c r="G40" s="23"/>
    </row>
    <row r="41" spans="1:7" ht="15">
      <c r="A41" s="26" t="s">
        <v>88</v>
      </c>
      <c r="B41" s="26"/>
      <c r="C41" s="26"/>
      <c r="D41" s="26"/>
      <c r="E41" s="26"/>
      <c r="F41" s="26"/>
      <c r="G41" s="26"/>
    </row>
    <row r="42" spans="1:7" ht="15">
      <c r="A42" s="17" t="s">
        <v>89</v>
      </c>
      <c r="B42" s="23"/>
      <c r="C42" s="23"/>
      <c r="D42" s="23"/>
      <c r="E42" s="23"/>
      <c r="F42" s="23"/>
      <c r="G42" s="23"/>
    </row>
    <row r="43" spans="1:7" s="19" customFormat="1" ht="27" customHeight="1">
      <c r="A43" s="18" t="s">
        <v>3</v>
      </c>
      <c r="B43" s="18" t="s">
        <v>4</v>
      </c>
      <c r="C43" s="18" t="s">
        <v>112</v>
      </c>
      <c r="D43" s="18" t="s">
        <v>6</v>
      </c>
      <c r="E43" s="18" t="s">
        <v>7</v>
      </c>
      <c r="F43" s="18" t="s">
        <v>8</v>
      </c>
      <c r="G43" s="18" t="s">
        <v>9</v>
      </c>
    </row>
    <row r="44" spans="1:7" ht="15">
      <c r="A44" s="20">
        <v>2005</v>
      </c>
      <c r="B44" s="21">
        <v>0</v>
      </c>
      <c r="C44" s="21">
        <v>0.05083754611705274</v>
      </c>
      <c r="D44" s="21">
        <v>0.030028444210419444</v>
      </c>
      <c r="E44" s="21">
        <v>0</v>
      </c>
      <c r="F44" s="21">
        <v>0</v>
      </c>
      <c r="G44" s="21">
        <v>0.1293224715744673</v>
      </c>
    </row>
    <row r="45" spans="1:7" ht="15">
      <c r="A45" s="20">
        <v>2006</v>
      </c>
      <c r="B45" s="21">
        <v>0</v>
      </c>
      <c r="C45" s="21">
        <v>0.05055036080178861</v>
      </c>
      <c r="D45" s="21">
        <v>0.02827552059308901</v>
      </c>
      <c r="E45" s="21">
        <v>0</v>
      </c>
      <c r="F45" s="21">
        <v>0</v>
      </c>
      <c r="G45" s="21">
        <v>0.06047506584040751</v>
      </c>
    </row>
    <row r="46" spans="1:7" ht="15">
      <c r="A46" s="20">
        <v>2007</v>
      </c>
      <c r="B46" s="21">
        <v>0</v>
      </c>
      <c r="C46" s="21">
        <v>0.027962476459369754</v>
      </c>
      <c r="D46" s="21">
        <v>0.025548133481499494</v>
      </c>
      <c r="E46" s="21">
        <v>0</v>
      </c>
      <c r="F46" s="21">
        <v>0</v>
      </c>
      <c r="G46" s="21">
        <v>0.019154284393921316</v>
      </c>
    </row>
    <row r="47" spans="1:7" ht="15">
      <c r="A47" s="20">
        <v>2008</v>
      </c>
      <c r="B47" s="21">
        <v>0</v>
      </c>
      <c r="C47" s="21">
        <v>0.050655232359827856</v>
      </c>
      <c r="D47" s="21">
        <v>0.023413124239156494</v>
      </c>
      <c r="E47" s="21">
        <v>0</v>
      </c>
      <c r="F47" s="21">
        <v>0</v>
      </c>
      <c r="G47" s="21">
        <v>0.013904597376031171</v>
      </c>
    </row>
    <row r="48" spans="1:7" ht="15">
      <c r="A48" s="20">
        <v>2009</v>
      </c>
      <c r="B48" s="21">
        <v>0</v>
      </c>
      <c r="C48" s="21">
        <v>0.0385886528605683</v>
      </c>
      <c r="D48" s="21">
        <v>0.026316517937971472</v>
      </c>
      <c r="E48" s="21">
        <v>0</v>
      </c>
      <c r="F48" s="21">
        <v>0</v>
      </c>
      <c r="G48" s="21">
        <v>0.010344493148743398</v>
      </c>
    </row>
    <row r="49" spans="1:7" ht="15">
      <c r="A49" s="20" t="s">
        <v>10</v>
      </c>
      <c r="B49" s="21">
        <v>0</v>
      </c>
      <c r="C49" s="21">
        <v>0.04371885371972145</v>
      </c>
      <c r="D49" s="21">
        <v>0.026716348092427185</v>
      </c>
      <c r="E49" s="21">
        <v>0</v>
      </c>
      <c r="F49" s="21">
        <v>0</v>
      </c>
      <c r="G49" s="21">
        <v>0.046640182466714135</v>
      </c>
    </row>
    <row r="50" spans="1:7" ht="15">
      <c r="A50" s="20" t="s">
        <v>82</v>
      </c>
      <c r="B50" s="21">
        <v>0</v>
      </c>
      <c r="C50" s="21">
        <v>0.01024745095529696</v>
      </c>
      <c r="D50" s="21">
        <v>0.0025414994066521503</v>
      </c>
      <c r="E50" s="21">
        <v>0</v>
      </c>
      <c r="F50" s="21">
        <v>0</v>
      </c>
      <c r="G50" s="21">
        <v>0.05042874953145708</v>
      </c>
    </row>
    <row r="51" spans="1:7" ht="15">
      <c r="A51" s="20" t="s">
        <v>83</v>
      </c>
      <c r="B51" s="21">
        <v>0</v>
      </c>
      <c r="C51" s="21">
        <v>23.439431923336006</v>
      </c>
      <c r="D51" s="21">
        <v>9.512899734124009</v>
      </c>
      <c r="E51" s="21">
        <v>0</v>
      </c>
      <c r="F51" s="21">
        <v>0</v>
      </c>
      <c r="G51" s="21">
        <v>108.12296793102544</v>
      </c>
    </row>
    <row r="52" spans="1:7" ht="15">
      <c r="A52" s="24"/>
      <c r="B52" s="25"/>
      <c r="C52" s="25"/>
      <c r="D52" s="25"/>
      <c r="E52" s="25"/>
      <c r="F52" s="25"/>
      <c r="G52" s="25"/>
    </row>
    <row r="53" spans="1:7" ht="15">
      <c r="A53" s="24"/>
      <c r="B53" s="25"/>
      <c r="C53" s="25"/>
      <c r="D53" s="25"/>
      <c r="E53" s="25"/>
      <c r="F53" s="25"/>
      <c r="G53" s="25"/>
    </row>
    <row r="54" spans="1:7" ht="15">
      <c r="A54" s="26" t="s">
        <v>90</v>
      </c>
      <c r="B54" s="26"/>
      <c r="C54" s="26"/>
      <c r="D54" s="26"/>
      <c r="E54" s="26"/>
      <c r="F54" s="26"/>
      <c r="G54" s="26"/>
    </row>
    <row r="55" spans="1:7" ht="15">
      <c r="A55" s="17" t="s">
        <v>91</v>
      </c>
      <c r="B55" s="23"/>
      <c r="C55" s="23"/>
      <c r="D55" s="23"/>
      <c r="E55" s="23"/>
      <c r="F55" s="23"/>
      <c r="G55" s="23"/>
    </row>
    <row r="56" spans="1:7" s="19" customFormat="1" ht="27" customHeight="1">
      <c r="A56" s="18" t="s">
        <v>3</v>
      </c>
      <c r="B56" s="18" t="s">
        <v>4</v>
      </c>
      <c r="C56" s="18" t="s">
        <v>112</v>
      </c>
      <c r="D56" s="18" t="s">
        <v>6</v>
      </c>
      <c r="E56" s="18" t="s">
        <v>7</v>
      </c>
      <c r="F56" s="18" t="s">
        <v>8</v>
      </c>
      <c r="G56" s="18" t="s">
        <v>9</v>
      </c>
    </row>
    <row r="57" spans="1:7" ht="15">
      <c r="A57" s="20">
        <v>2005</v>
      </c>
      <c r="B57" s="21">
        <v>0.2812482767039665</v>
      </c>
      <c r="C57" s="21">
        <v>0.3336097953478563</v>
      </c>
      <c r="D57" s="21">
        <v>0.30905980493832613</v>
      </c>
      <c r="E57" s="21">
        <v>0.2340522197545596</v>
      </c>
      <c r="F57" s="21">
        <v>0.5065303454703359</v>
      </c>
      <c r="G57" s="21">
        <v>0.1756351992923143</v>
      </c>
    </row>
    <row r="58" spans="1:7" ht="15">
      <c r="A58" s="20">
        <v>2006</v>
      </c>
      <c r="B58" s="21">
        <v>0.33602889719934137</v>
      </c>
      <c r="C58" s="21">
        <v>0.38038265977816926</v>
      </c>
      <c r="D58" s="21">
        <v>0.326248379532817</v>
      </c>
      <c r="E58" s="21">
        <v>0.23089271152661442</v>
      </c>
      <c r="F58" s="21">
        <v>0.4996456783020991</v>
      </c>
      <c r="G58" s="21">
        <v>0.23688736759874365</v>
      </c>
    </row>
    <row r="59" spans="1:7" ht="15">
      <c r="A59" s="20">
        <v>2007</v>
      </c>
      <c r="B59" s="21">
        <v>0.27148989148535657</v>
      </c>
      <c r="C59" s="21">
        <v>0.5762477158990916</v>
      </c>
      <c r="D59" s="21">
        <v>0.354845885563813</v>
      </c>
      <c r="E59" s="21">
        <v>0.362908789181305</v>
      </c>
      <c r="F59" s="21">
        <v>0.5395428216302</v>
      </c>
      <c r="G59" s="21">
        <v>0.35135654002471844</v>
      </c>
    </row>
    <row r="60" spans="1:7" ht="15">
      <c r="A60" s="20">
        <v>2008</v>
      </c>
      <c r="B60" s="21">
        <v>0.42676034026826126</v>
      </c>
      <c r="C60" s="21">
        <v>0.5573686240659252</v>
      </c>
      <c r="D60" s="21">
        <v>0.4205165766767672</v>
      </c>
      <c r="E60" s="21">
        <v>0.33522767694824324</v>
      </c>
      <c r="F60" s="21">
        <v>0.5464306692569173</v>
      </c>
      <c r="G60" s="21">
        <v>0.3420365712268451</v>
      </c>
    </row>
    <row r="61" spans="1:7" ht="15">
      <c r="A61" s="20">
        <v>2009</v>
      </c>
      <c r="B61" s="21">
        <v>0.528405591644058</v>
      </c>
      <c r="C61" s="21">
        <v>0.5350643227356812</v>
      </c>
      <c r="D61" s="21">
        <v>0.3724278910775282</v>
      </c>
      <c r="E61" s="21">
        <v>0.3649263961372155</v>
      </c>
      <c r="F61" s="21">
        <v>0.46229080745075163</v>
      </c>
      <c r="G61" s="21">
        <v>0.16634668787365</v>
      </c>
    </row>
    <row r="62" spans="1:7" ht="15">
      <c r="A62" s="20" t="s">
        <v>10</v>
      </c>
      <c r="B62" s="21">
        <v>0.36878659946019676</v>
      </c>
      <c r="C62" s="21">
        <v>0.4765346235653447</v>
      </c>
      <c r="D62" s="21">
        <v>0.35661970755785033</v>
      </c>
      <c r="E62" s="21">
        <v>0.30560155870958755</v>
      </c>
      <c r="F62" s="21">
        <v>0.5108880644220608</v>
      </c>
      <c r="G62" s="21">
        <v>0.2544524732032543</v>
      </c>
    </row>
    <row r="63" spans="1:7" ht="15">
      <c r="A63" s="20" t="s">
        <v>82</v>
      </c>
      <c r="B63" s="21">
        <v>0.10844566805571162</v>
      </c>
      <c r="C63" s="21">
        <v>0.11132752216521453</v>
      </c>
      <c r="D63" s="21">
        <v>0.04335959206750268</v>
      </c>
      <c r="E63" s="21">
        <v>0.06779008340892156</v>
      </c>
      <c r="F63" s="21">
        <v>0.0338801055723419</v>
      </c>
      <c r="G63" s="21">
        <v>0.0885221686970852</v>
      </c>
    </row>
    <row r="64" spans="1:7" ht="15">
      <c r="A64" s="20" t="s">
        <v>83</v>
      </c>
      <c r="B64" s="21">
        <v>29.406076092365225</v>
      </c>
      <c r="C64" s="21">
        <v>23.361895790967385</v>
      </c>
      <c r="D64" s="21">
        <v>12.158495772550356</v>
      </c>
      <c r="E64" s="21">
        <v>22.182505774894402</v>
      </c>
      <c r="F64" s="21">
        <v>6.631610313830402</v>
      </c>
      <c r="G64" s="21">
        <v>34.789274233689405</v>
      </c>
    </row>
    <row r="65" spans="2:7" ht="15">
      <c r="B65" s="23"/>
      <c r="C65" s="23"/>
      <c r="D65" s="23"/>
      <c r="E65" s="23"/>
      <c r="F65" s="23"/>
      <c r="G65" s="23"/>
    </row>
    <row r="66" spans="1:7" ht="15">
      <c r="A66" s="26" t="s">
        <v>92</v>
      </c>
      <c r="B66" s="26"/>
      <c r="C66" s="26"/>
      <c r="D66" s="26"/>
      <c r="E66" s="26"/>
      <c r="F66" s="26"/>
      <c r="G66" s="26"/>
    </row>
    <row r="67" spans="1:7" ht="15">
      <c r="A67" s="17" t="s">
        <v>93</v>
      </c>
      <c r="B67" s="23"/>
      <c r="C67" s="23"/>
      <c r="D67" s="23"/>
      <c r="E67" s="23"/>
      <c r="F67" s="23"/>
      <c r="G67" s="23"/>
    </row>
    <row r="68" spans="1:7" s="19" customFormat="1" ht="27" customHeight="1">
      <c r="A68" s="18" t="s">
        <v>3</v>
      </c>
      <c r="B68" s="18" t="s">
        <v>4</v>
      </c>
      <c r="C68" s="18" t="s">
        <v>112</v>
      </c>
      <c r="D68" s="18" t="s">
        <v>6</v>
      </c>
      <c r="E68" s="18" t="s">
        <v>7</v>
      </c>
      <c r="F68" s="18" t="s">
        <v>8</v>
      </c>
      <c r="G68" s="18" t="s">
        <v>9</v>
      </c>
    </row>
    <row r="69" spans="1:7" ht="15">
      <c r="A69" s="20">
        <v>2005</v>
      </c>
      <c r="B69" s="21">
        <v>0.2510889743605585</v>
      </c>
      <c r="C69" s="21">
        <v>0.5118570293774062</v>
      </c>
      <c r="D69" s="21">
        <v>0.2673524252197339</v>
      </c>
      <c r="E69" s="21">
        <v>0.3137420510563095</v>
      </c>
      <c r="F69" s="21">
        <v>0.26877876927164795</v>
      </c>
      <c r="G69" s="21">
        <v>0.014351707898976175</v>
      </c>
    </row>
    <row r="70" spans="1:7" ht="15">
      <c r="A70" s="20">
        <v>2006</v>
      </c>
      <c r="B70" s="21">
        <v>0.2591320706579194</v>
      </c>
      <c r="C70" s="21">
        <v>0.48938041120990694</v>
      </c>
      <c r="D70" s="21">
        <v>0.21320947512131222</v>
      </c>
      <c r="E70" s="21">
        <v>0.3206710403537456</v>
      </c>
      <c r="F70" s="21">
        <v>0.2744189768907434</v>
      </c>
      <c r="G70" s="21">
        <v>0.05542212721085259</v>
      </c>
    </row>
    <row r="71" spans="1:7" ht="15">
      <c r="A71" s="20">
        <v>2007</v>
      </c>
      <c r="B71" s="21">
        <v>0.2884541366685054</v>
      </c>
      <c r="C71" s="21">
        <v>0.32268238690249235</v>
      </c>
      <c r="D71" s="21">
        <v>0.2926757988020073</v>
      </c>
      <c r="E71" s="21">
        <v>0.34016756899659856</v>
      </c>
      <c r="F71" s="21">
        <v>0.29387690139098277</v>
      </c>
      <c r="G71" s="21">
        <v>0.09984167653063161</v>
      </c>
    </row>
    <row r="72" spans="1:7" ht="15">
      <c r="A72" s="20">
        <v>2008</v>
      </c>
      <c r="B72" s="21">
        <v>0.33694070214920874</v>
      </c>
      <c r="C72" s="21">
        <v>0.34201403010395537</v>
      </c>
      <c r="D72" s="21">
        <v>0.374619339922759</v>
      </c>
      <c r="E72" s="21">
        <v>0.284496520934944</v>
      </c>
      <c r="F72" s="21">
        <v>0.3131492968186071</v>
      </c>
      <c r="G72" s="21">
        <v>0.13695663558755555</v>
      </c>
    </row>
    <row r="73" spans="1:7" ht="15">
      <c r="A73" s="20">
        <v>2009</v>
      </c>
      <c r="B73" s="21">
        <v>0.3970739368886075</v>
      </c>
      <c r="C73" s="21">
        <v>0.3720848425287133</v>
      </c>
      <c r="D73" s="21">
        <v>0.3527851725267873</v>
      </c>
      <c r="E73" s="21">
        <v>0.42592083104023004</v>
      </c>
      <c r="F73" s="21">
        <v>0.32553381861172376</v>
      </c>
      <c r="G73" s="21">
        <v>0.2121468268103306</v>
      </c>
    </row>
    <row r="74" spans="1:7" ht="15">
      <c r="A74" s="20" t="s">
        <v>10</v>
      </c>
      <c r="B74" s="21">
        <v>0.30653796414495993</v>
      </c>
      <c r="C74" s="21">
        <v>0.4076037400244948</v>
      </c>
      <c r="D74" s="21">
        <v>0.30012844231852</v>
      </c>
      <c r="E74" s="21">
        <v>0.3369996024763655</v>
      </c>
      <c r="F74" s="21">
        <v>0.29515155259674103</v>
      </c>
      <c r="G74" s="21">
        <v>0.1037437948076693</v>
      </c>
    </row>
    <row r="75" spans="1:7" ht="15">
      <c r="A75" s="20" t="s">
        <v>82</v>
      </c>
      <c r="B75" s="21">
        <v>0.060765991435190944</v>
      </c>
      <c r="C75" s="21">
        <v>0.08707957658647249</v>
      </c>
      <c r="D75" s="21">
        <v>0.06520418144755896</v>
      </c>
      <c r="E75" s="21">
        <v>0.05357501775915356</v>
      </c>
      <c r="F75" s="21">
        <v>0.02436179907506006</v>
      </c>
      <c r="G75" s="21">
        <v>0.07615028796451899</v>
      </c>
    </row>
    <row r="76" spans="1:7" ht="15">
      <c r="A76" s="20" t="s">
        <v>83</v>
      </c>
      <c r="B76" s="21">
        <v>19.823316699022335</v>
      </c>
      <c r="C76" s="21">
        <v>21.3637825259502</v>
      </c>
      <c r="D76" s="21">
        <v>21.7254256024023</v>
      </c>
      <c r="E76" s="21">
        <v>15.897650135332398</v>
      </c>
      <c r="F76" s="21">
        <v>8.253996586067442</v>
      </c>
      <c r="G76" s="21">
        <v>73.4022580393305</v>
      </c>
    </row>
    <row r="77" spans="2:7" ht="15">
      <c r="B77" s="23"/>
      <c r="C77" s="23"/>
      <c r="D77" s="23"/>
      <c r="E77" s="23"/>
      <c r="F77" s="23"/>
      <c r="G77" s="23"/>
    </row>
    <row r="78" spans="2:7" ht="15">
      <c r="B78" s="23"/>
      <c r="C78" s="23"/>
      <c r="D78" s="23"/>
      <c r="E78" s="23"/>
      <c r="F78" s="23"/>
      <c r="G78" s="23"/>
    </row>
    <row r="79" spans="2:7" ht="15">
      <c r="B79" s="23"/>
      <c r="C79" s="23"/>
      <c r="D79" s="23"/>
      <c r="E79" s="23"/>
      <c r="F79" s="23"/>
      <c r="G79" s="23"/>
    </row>
    <row r="80" spans="2:7" ht="15">
      <c r="B80" s="23"/>
      <c r="C80" s="23"/>
      <c r="D80" s="23"/>
      <c r="E80" s="23"/>
      <c r="F80" s="23"/>
      <c r="G80" s="23"/>
    </row>
    <row r="81" spans="1:7" ht="15">
      <c r="A81" s="26" t="s">
        <v>94</v>
      </c>
      <c r="B81" s="26"/>
      <c r="C81" s="26"/>
      <c r="D81" s="26"/>
      <c r="E81" s="26"/>
      <c r="F81" s="26"/>
      <c r="G81" s="26"/>
    </row>
    <row r="82" spans="1:7" ht="15">
      <c r="A82" s="17" t="s">
        <v>95</v>
      </c>
      <c r="B82" s="23"/>
      <c r="C82" s="23"/>
      <c r="D82" s="23"/>
      <c r="E82" s="23"/>
      <c r="F82" s="23"/>
      <c r="G82" s="23"/>
    </row>
    <row r="83" spans="1:7" s="19" customFormat="1" ht="27" customHeight="1">
      <c r="A83" s="18" t="s">
        <v>3</v>
      </c>
      <c r="B83" s="18" t="s">
        <v>4</v>
      </c>
      <c r="C83" s="18" t="s">
        <v>112</v>
      </c>
      <c r="D83" s="18" t="s">
        <v>6</v>
      </c>
      <c r="E83" s="18" t="s">
        <v>7</v>
      </c>
      <c r="F83" s="18" t="s">
        <v>8</v>
      </c>
      <c r="G83" s="18" t="s">
        <v>9</v>
      </c>
    </row>
    <row r="84" spans="1:7" ht="15">
      <c r="A84" s="20">
        <v>2005</v>
      </c>
      <c r="B84" s="21">
        <v>0.018445196840736443</v>
      </c>
      <c r="C84" s="21">
        <v>0.021595031968525902</v>
      </c>
      <c r="D84" s="21">
        <v>0.01288439173671883</v>
      </c>
      <c r="E84" s="21">
        <v>0.015540340821015833</v>
      </c>
      <c r="F84" s="21">
        <v>0.0130081216558101</v>
      </c>
      <c r="G84" s="21">
        <v>0.0548299639930628</v>
      </c>
    </row>
    <row r="85" spans="1:7" ht="15">
      <c r="A85" s="20">
        <v>2006</v>
      </c>
      <c r="B85" s="21">
        <v>0.017164152951907128</v>
      </c>
      <c r="C85" s="21">
        <v>0.013970029566443668</v>
      </c>
      <c r="D85" s="21">
        <v>0.009795444651773755</v>
      </c>
      <c r="E85" s="21">
        <v>0.020252621076649897</v>
      </c>
      <c r="F85" s="21">
        <v>0.029349478438166158</v>
      </c>
      <c r="G85" s="21">
        <v>0.035463900230333426</v>
      </c>
    </row>
    <row r="86" spans="1:7" ht="15">
      <c r="A86" s="20">
        <v>2007</v>
      </c>
      <c r="B86" s="21">
        <v>0.029601295626931153</v>
      </c>
      <c r="C86" s="21">
        <v>0.01704744960459884</v>
      </c>
      <c r="D86" s="21">
        <v>0.009450686596614412</v>
      </c>
      <c r="E86" s="21">
        <v>0.020051390093885683</v>
      </c>
      <c r="F86" s="21">
        <v>0.01912666262434339</v>
      </c>
      <c r="G86" s="21">
        <v>0.025482756127265752</v>
      </c>
    </row>
    <row r="87" spans="1:7" ht="15">
      <c r="A87" s="20">
        <v>2008</v>
      </c>
      <c r="B87" s="21">
        <v>0.02864367286038573</v>
      </c>
      <c r="C87" s="21">
        <v>0.016549358307879358</v>
      </c>
      <c r="D87" s="21">
        <v>0.007685311994461075</v>
      </c>
      <c r="E87" s="21">
        <v>0.031682856006162746</v>
      </c>
      <c r="F87" s="21">
        <v>0.02038484847213668</v>
      </c>
      <c r="G87" s="21">
        <v>0.018550928435551256</v>
      </c>
    </row>
    <row r="88" spans="1:7" ht="15">
      <c r="A88" s="20">
        <v>2009</v>
      </c>
      <c r="B88" s="21">
        <v>0.010652123312312805</v>
      </c>
      <c r="C88" s="21">
        <v>0.03334231519601595</v>
      </c>
      <c r="D88" s="21">
        <v>0.008617179607781461</v>
      </c>
      <c r="E88" s="21">
        <v>0.029977404592381383</v>
      </c>
      <c r="F88" s="21">
        <v>0.011852933581594194</v>
      </c>
      <c r="G88" s="21">
        <v>0.015408458741080626</v>
      </c>
    </row>
    <row r="89" spans="1:7" ht="15">
      <c r="A89" s="20" t="s">
        <v>10</v>
      </c>
      <c r="B89" s="21">
        <v>0.02090128831845465</v>
      </c>
      <c r="C89" s="21">
        <v>0.020500836928692746</v>
      </c>
      <c r="D89" s="21">
        <v>0.009686602917469906</v>
      </c>
      <c r="E89" s="21">
        <v>0.023500922518019107</v>
      </c>
      <c r="F89" s="21">
        <v>0.018744408954410107</v>
      </c>
      <c r="G89" s="21">
        <v>0.029947201505458772</v>
      </c>
    </row>
    <row r="90" spans="1:7" ht="15">
      <c r="A90" s="20" t="s">
        <v>82</v>
      </c>
      <c r="B90" s="21">
        <v>0.0080727720607704</v>
      </c>
      <c r="C90" s="21">
        <v>0.007685901687165499</v>
      </c>
      <c r="D90" s="21">
        <v>0.001964827469519157</v>
      </c>
      <c r="E90" s="21">
        <v>0.006976934370082517</v>
      </c>
      <c r="F90" s="21">
        <v>0.006994678034423702</v>
      </c>
      <c r="G90" s="21">
        <v>0.015896282485404204</v>
      </c>
    </row>
    <row r="91" spans="1:7" ht="15">
      <c r="A91" s="20" t="s">
        <v>83</v>
      </c>
      <c r="B91" s="21">
        <v>38.623322819974696</v>
      </c>
      <c r="C91" s="21">
        <v>37.49067276569766</v>
      </c>
      <c r="D91" s="21">
        <v>20.283968345348057</v>
      </c>
      <c r="E91" s="21">
        <v>29.68791699446275</v>
      </c>
      <c r="F91" s="21">
        <v>37.316076764202386</v>
      </c>
      <c r="G91" s="21">
        <v>53.08102823065665</v>
      </c>
    </row>
    <row r="92" spans="2:7" ht="15">
      <c r="B92" s="23"/>
      <c r="C92" s="23"/>
      <c r="D92" s="23"/>
      <c r="E92" s="23"/>
      <c r="F92" s="23"/>
      <c r="G92" s="23"/>
    </row>
    <row r="93" spans="1:7" ht="15">
      <c r="A93" s="26" t="s">
        <v>96</v>
      </c>
      <c r="B93" s="26"/>
      <c r="C93" s="26"/>
      <c r="D93" s="26"/>
      <c r="E93" s="26"/>
      <c r="F93" s="26"/>
      <c r="G93" s="26"/>
    </row>
    <row r="94" spans="1:7" ht="15">
      <c r="A94" s="17" t="s">
        <v>97</v>
      </c>
      <c r="B94" s="23"/>
      <c r="C94" s="23"/>
      <c r="D94" s="23"/>
      <c r="E94" s="23"/>
      <c r="F94" s="23"/>
      <c r="G94" s="23"/>
    </row>
    <row r="95" spans="1:7" s="19" customFormat="1" ht="27" customHeight="1">
      <c r="A95" s="18" t="s">
        <v>3</v>
      </c>
      <c r="B95" s="18" t="s">
        <v>4</v>
      </c>
      <c r="C95" s="18" t="s">
        <v>112</v>
      </c>
      <c r="D95" s="18" t="s">
        <v>6</v>
      </c>
      <c r="E95" s="18" t="s">
        <v>7</v>
      </c>
      <c r="F95" s="18" t="s">
        <v>8</v>
      </c>
      <c r="G95" s="18" t="s">
        <v>9</v>
      </c>
    </row>
    <row r="96" spans="1:7" ht="15">
      <c r="A96" s="20">
        <v>2005</v>
      </c>
      <c r="B96" s="21">
        <v>0.02009892319883101</v>
      </c>
      <c r="C96" s="21">
        <v>0.045697940313567866</v>
      </c>
      <c r="D96" s="21">
        <v>0.17891498315878043</v>
      </c>
      <c r="E96" s="21">
        <v>0.11784145758734547</v>
      </c>
      <c r="F96" s="21">
        <v>0.13416816560607153</v>
      </c>
      <c r="G96" s="21">
        <v>0.13200973009603825</v>
      </c>
    </row>
    <row r="97" spans="1:7" ht="15">
      <c r="A97" s="20">
        <v>2006</v>
      </c>
      <c r="B97" s="21">
        <v>0.013408325773094545</v>
      </c>
      <c r="C97" s="21">
        <v>0.025005763465491906</v>
      </c>
      <c r="D97" s="21">
        <v>0.21791816191033078</v>
      </c>
      <c r="E97" s="21">
        <v>0.25196776061334536</v>
      </c>
      <c r="F97" s="21">
        <v>0.14224441934225424</v>
      </c>
      <c r="G97" s="21">
        <v>0.028269625176938748</v>
      </c>
    </row>
    <row r="98" spans="1:7" ht="15">
      <c r="A98" s="20">
        <v>2007</v>
      </c>
      <c r="B98" s="21">
        <v>0.012746334801132344</v>
      </c>
      <c r="C98" s="21">
        <v>0.020971857344527316</v>
      </c>
      <c r="D98" s="21">
        <v>0.22783099182871944</v>
      </c>
      <c r="E98" s="21">
        <v>0.1894939221765298</v>
      </c>
      <c r="F98" s="21">
        <v>0.10672365843877504</v>
      </c>
      <c r="G98" s="21">
        <v>0.00183150533956145</v>
      </c>
    </row>
    <row r="99" spans="1:7" ht="15">
      <c r="A99" s="20">
        <v>2008</v>
      </c>
      <c r="B99" s="21">
        <v>0.021556085123942408</v>
      </c>
      <c r="C99" s="21">
        <v>0.008483556721394754</v>
      </c>
      <c r="D99" s="21">
        <v>0.07094813270988673</v>
      </c>
      <c r="E99" s="21">
        <v>0.23280089610488247</v>
      </c>
      <c r="F99" s="21">
        <v>0.0860884687614519</v>
      </c>
      <c r="G99" s="21">
        <v>0.002004432529798887</v>
      </c>
    </row>
    <row r="100" spans="1:7" ht="15">
      <c r="A100" s="20">
        <v>2009</v>
      </c>
      <c r="B100" s="21">
        <v>0.0044684084384550606</v>
      </c>
      <c r="C100" s="21">
        <v>0.00029037961277577647</v>
      </c>
      <c r="D100" s="21">
        <v>0.16293271196520878</v>
      </c>
      <c r="E100" s="21">
        <v>0.053969109762385864</v>
      </c>
      <c r="F100" s="21">
        <v>0.17290419231394183</v>
      </c>
      <c r="G100" s="21">
        <v>0.001492045210454208</v>
      </c>
    </row>
    <row r="101" spans="1:7" ht="15">
      <c r="A101" s="20" t="s">
        <v>10</v>
      </c>
      <c r="B101" s="21">
        <v>0.014455615467091074</v>
      </c>
      <c r="C101" s="21">
        <v>0.020089899491551523</v>
      </c>
      <c r="D101" s="21">
        <v>0.17170899631458522</v>
      </c>
      <c r="E101" s="21">
        <v>0.1692146292488978</v>
      </c>
      <c r="F101" s="21">
        <v>0.12842578089249893</v>
      </c>
      <c r="G101" s="21">
        <v>0.033121467670558305</v>
      </c>
    </row>
    <row r="102" spans="1:7" ht="15">
      <c r="A102" s="20" t="s">
        <v>82</v>
      </c>
      <c r="B102" s="21">
        <v>0.006819573883938612</v>
      </c>
      <c r="C102" s="21">
        <v>0.017374143884916836</v>
      </c>
      <c r="D102" s="21">
        <v>0.06238322373300378</v>
      </c>
      <c r="E102" s="21">
        <v>0.08249738834234398</v>
      </c>
      <c r="F102" s="21">
        <v>0.03341290525701479</v>
      </c>
      <c r="G102" s="21">
        <v>0.05645834926053825</v>
      </c>
    </row>
    <row r="103" spans="1:7" ht="15">
      <c r="A103" s="20" t="s">
        <v>83</v>
      </c>
      <c r="B103" s="21">
        <v>47.17594971631412</v>
      </c>
      <c r="C103" s="21">
        <v>86.48198510014072</v>
      </c>
      <c r="D103" s="21">
        <v>36.33078351859474</v>
      </c>
      <c r="E103" s="21">
        <v>48.75310645925215</v>
      </c>
      <c r="F103" s="21">
        <v>26.017287981284426</v>
      </c>
      <c r="G103" s="21">
        <v>170.4584767260302</v>
      </c>
    </row>
    <row r="104" spans="1:7" ht="15">
      <c r="A104" s="24"/>
      <c r="B104" s="25"/>
      <c r="C104" s="25"/>
      <c r="D104" s="25"/>
      <c r="E104" s="25"/>
      <c r="F104" s="25"/>
      <c r="G104" s="25"/>
    </row>
    <row r="105" spans="1:7" ht="15">
      <c r="A105" s="26" t="s">
        <v>98</v>
      </c>
      <c r="B105" s="26"/>
      <c r="C105" s="26"/>
      <c r="D105" s="26"/>
      <c r="E105" s="26"/>
      <c r="F105" s="26"/>
      <c r="G105" s="26"/>
    </row>
    <row r="106" spans="1:7" ht="15">
      <c r="A106" s="17" t="s">
        <v>99</v>
      </c>
      <c r="B106" s="23"/>
      <c r="C106" s="23"/>
      <c r="D106" s="23"/>
      <c r="E106" s="23"/>
      <c r="F106" s="23"/>
      <c r="G106" s="23"/>
    </row>
    <row r="107" spans="1:7" s="19" customFormat="1" ht="27" customHeight="1">
      <c r="A107" s="18" t="s">
        <v>3</v>
      </c>
      <c r="B107" s="18" t="s">
        <v>4</v>
      </c>
      <c r="C107" s="18" t="s">
        <v>112</v>
      </c>
      <c r="D107" s="18" t="s">
        <v>6</v>
      </c>
      <c r="E107" s="18" t="s">
        <v>7</v>
      </c>
      <c r="F107" s="18" t="s">
        <v>8</v>
      </c>
      <c r="G107" s="18" t="s">
        <v>9</v>
      </c>
    </row>
    <row r="108" spans="1:7" ht="15">
      <c r="A108" s="20">
        <v>2005</v>
      </c>
      <c r="B108" s="21">
        <v>0.11495880215419922</v>
      </c>
      <c r="C108" s="21">
        <v>0.15285400049055883</v>
      </c>
      <c r="D108" s="21">
        <v>0.2172676720519461</v>
      </c>
      <c r="E108" s="21">
        <v>0.13706197022414762</v>
      </c>
      <c r="F108" s="21">
        <v>0.09455792476197598</v>
      </c>
      <c r="G108" s="21">
        <v>0.19550648531572817</v>
      </c>
    </row>
    <row r="109" spans="1:7" ht="15">
      <c r="A109" s="20">
        <v>2006</v>
      </c>
      <c r="B109" s="21">
        <v>0.11377825152738218</v>
      </c>
      <c r="C109" s="21">
        <v>0.21482581935904863</v>
      </c>
      <c r="D109" s="21">
        <v>0.3129176624529245</v>
      </c>
      <c r="E109" s="21">
        <v>0.15867682556324944</v>
      </c>
      <c r="F109" s="21">
        <v>0.15456789162908205</v>
      </c>
      <c r="G109" s="21">
        <v>0.19466349383204035</v>
      </c>
    </row>
    <row r="110" spans="1:7" ht="15">
      <c r="A110" s="20">
        <v>2007</v>
      </c>
      <c r="B110" s="21">
        <v>0.11863357772216135</v>
      </c>
      <c r="C110" s="21">
        <v>0.17283275197221662</v>
      </c>
      <c r="D110" s="21">
        <v>0.17826322413630866</v>
      </c>
      <c r="E110" s="21">
        <v>0.173118566001698</v>
      </c>
      <c r="F110" s="21">
        <v>0.169113693728664</v>
      </c>
      <c r="G110" s="21">
        <v>0.11407102620206491</v>
      </c>
    </row>
    <row r="111" spans="1:7" ht="15">
      <c r="A111" s="20">
        <v>2008</v>
      </c>
      <c r="B111" s="21">
        <v>0.4591695818105886</v>
      </c>
      <c r="C111" s="21">
        <v>0.11435782609375922</v>
      </c>
      <c r="D111" s="21">
        <v>0.16659688596259659</v>
      </c>
      <c r="E111" s="21">
        <v>0.203136739401953</v>
      </c>
      <c r="F111" s="21">
        <v>0.27266074501658516</v>
      </c>
      <c r="G111" s="21">
        <v>0.23981104928784405</v>
      </c>
    </row>
    <row r="112" spans="1:7" ht="15">
      <c r="A112" s="20">
        <v>2009</v>
      </c>
      <c r="B112" s="21">
        <v>0.2922930660775503</v>
      </c>
      <c r="C112" s="21">
        <v>0.21234072393358602</v>
      </c>
      <c r="D112" s="21">
        <v>0.2054597210051296</v>
      </c>
      <c r="E112" s="21">
        <v>0.19486556209121722</v>
      </c>
      <c r="F112" s="21">
        <v>0.10453076103836391</v>
      </c>
      <c r="G112" s="21">
        <v>0.15931842852801434</v>
      </c>
    </row>
    <row r="113" spans="1:7" ht="15">
      <c r="A113" s="20" t="s">
        <v>10</v>
      </c>
      <c r="B113" s="21">
        <v>0.21976665585837632</v>
      </c>
      <c r="C113" s="21">
        <v>0.17344222436983386</v>
      </c>
      <c r="D113" s="21">
        <v>0.2161010331217811</v>
      </c>
      <c r="E113" s="21">
        <v>0.17337193265645306</v>
      </c>
      <c r="F113" s="21">
        <v>0.15908620323493422</v>
      </c>
      <c r="G113" s="21">
        <v>0.18067409663313835</v>
      </c>
    </row>
    <row r="114" spans="1:7" ht="15">
      <c r="A114" s="20" t="s">
        <v>82</v>
      </c>
      <c r="B114" s="21">
        <v>0.15412654595962094</v>
      </c>
      <c r="C114" s="21">
        <v>0.04225194593535012</v>
      </c>
      <c r="D114" s="21">
        <v>0.05781526325240738</v>
      </c>
      <c r="E114" s="21">
        <v>0.026843730952746888</v>
      </c>
      <c r="F114" s="21">
        <v>0.07099355118992913</v>
      </c>
      <c r="G114" s="21">
        <v>0.04691725617608015</v>
      </c>
    </row>
    <row r="115" spans="1:7" ht="15">
      <c r="A115" s="20" t="s">
        <v>83</v>
      </c>
      <c r="B115" s="21">
        <v>70.13190666146566</v>
      </c>
      <c r="C115" s="21">
        <v>24.360818761904003</v>
      </c>
      <c r="D115" s="21">
        <v>26.753811593221904</v>
      </c>
      <c r="E115" s="21">
        <v>15.483319901577932</v>
      </c>
      <c r="F115" s="21">
        <v>44.62583790819859</v>
      </c>
      <c r="G115" s="21">
        <v>25.967893046310003</v>
      </c>
    </row>
    <row r="116" spans="2:7" ht="15">
      <c r="B116" s="23"/>
      <c r="C116" s="23"/>
      <c r="D116" s="23"/>
      <c r="E116" s="23"/>
      <c r="F116" s="23"/>
      <c r="G116" s="23"/>
    </row>
    <row r="117" spans="2:7" ht="15">
      <c r="B117" s="23"/>
      <c r="C117" s="23"/>
      <c r="D117" s="23"/>
      <c r="E117" s="23"/>
      <c r="F117" s="23"/>
      <c r="G117" s="23"/>
    </row>
    <row r="118" spans="2:7" ht="15">
      <c r="B118" s="23"/>
      <c r="C118" s="23"/>
      <c r="D118" s="23"/>
      <c r="E118" s="23"/>
      <c r="F118" s="23"/>
      <c r="G118" s="23"/>
    </row>
    <row r="119" spans="2:7" ht="15">
      <c r="B119" s="23"/>
      <c r="C119" s="23"/>
      <c r="D119" s="23"/>
      <c r="E119" s="23"/>
      <c r="F119" s="23"/>
      <c r="G119" s="23"/>
    </row>
    <row r="120" spans="2:7" ht="15">
      <c r="B120" s="23"/>
      <c r="C120" s="23"/>
      <c r="D120" s="23"/>
      <c r="E120" s="23"/>
      <c r="F120" s="23"/>
      <c r="G120" s="23"/>
    </row>
    <row r="121" spans="2:7" ht="15">
      <c r="B121" s="23"/>
      <c r="C121" s="23"/>
      <c r="D121" s="23"/>
      <c r="E121" s="23"/>
      <c r="F121" s="23"/>
      <c r="G121" s="23"/>
    </row>
    <row r="122" spans="1:7" ht="15">
      <c r="A122" s="26" t="s">
        <v>100</v>
      </c>
      <c r="B122" s="26"/>
      <c r="C122" s="26"/>
      <c r="D122" s="26"/>
      <c r="E122" s="26"/>
      <c r="F122" s="26"/>
      <c r="G122" s="26"/>
    </row>
    <row r="123" spans="1:7" ht="15">
      <c r="A123" s="17" t="s">
        <v>101</v>
      </c>
      <c r="B123" s="23"/>
      <c r="C123" s="23"/>
      <c r="D123" s="23"/>
      <c r="E123" s="23"/>
      <c r="F123" s="23"/>
      <c r="G123" s="23"/>
    </row>
    <row r="124" spans="1:7" s="19" customFormat="1" ht="27" customHeight="1">
      <c r="A124" s="18" t="s">
        <v>3</v>
      </c>
      <c r="B124" s="18" t="s">
        <v>4</v>
      </c>
      <c r="C124" s="18" t="s">
        <v>112</v>
      </c>
      <c r="D124" s="18" t="s">
        <v>6</v>
      </c>
      <c r="E124" s="18" t="s">
        <v>7</v>
      </c>
      <c r="F124" s="18" t="s">
        <v>8</v>
      </c>
      <c r="G124" s="18" t="s">
        <v>9</v>
      </c>
    </row>
    <row r="125" spans="1:7" ht="15">
      <c r="A125" s="20">
        <v>2005</v>
      </c>
      <c r="B125" s="21">
        <v>0.20640757079834923</v>
      </c>
      <c r="C125" s="21">
        <v>0.07635153349204464</v>
      </c>
      <c r="D125" s="21">
        <v>0.009029642768366673</v>
      </c>
      <c r="E125" s="21">
        <v>0.07610020166133279</v>
      </c>
      <c r="F125" s="21">
        <v>0.06407678107447679</v>
      </c>
      <c r="G125" s="21">
        <v>0.023873823180246296</v>
      </c>
    </row>
    <row r="126" spans="1:7" ht="15">
      <c r="A126" s="20">
        <v>2006</v>
      </c>
      <c r="B126" s="21">
        <v>0.306425786253024</v>
      </c>
      <c r="C126" s="21">
        <v>0.07106612717256694</v>
      </c>
      <c r="D126" s="21">
        <v>0.007216060352225522</v>
      </c>
      <c r="E126" s="21">
        <v>0.052699686343200096</v>
      </c>
      <c r="F126" s="21">
        <v>0.061210074475880095</v>
      </c>
      <c r="G126" s="21">
        <v>0.05446779471125765</v>
      </c>
    </row>
    <row r="127" spans="1:7" ht="15">
      <c r="A127" s="20">
        <v>2007</v>
      </c>
      <c r="B127" s="21">
        <v>0.3595719368151416</v>
      </c>
      <c r="C127" s="21">
        <v>0.09172522857142858</v>
      </c>
      <c r="D127" s="21">
        <v>0.040963911248591924</v>
      </c>
      <c r="E127" s="21">
        <v>0.1325848202448049</v>
      </c>
      <c r="F127" s="21">
        <v>0.10635178854056118</v>
      </c>
      <c r="G127" s="21">
        <v>0.12119525153641367</v>
      </c>
    </row>
    <row r="128" spans="1:7" ht="15">
      <c r="A128" s="20">
        <v>2008</v>
      </c>
      <c r="B128" s="21">
        <v>0.17640517169701506</v>
      </c>
      <c r="C128" s="21">
        <v>0.059786206339265874</v>
      </c>
      <c r="D128" s="21">
        <v>0.15249468767546284</v>
      </c>
      <c r="E128" s="21">
        <v>0.09458747829965646</v>
      </c>
      <c r="F128" s="21">
        <v>0.16100057176778215</v>
      </c>
      <c r="G128" s="21">
        <v>0.052665715805736646</v>
      </c>
    </row>
    <row r="129" spans="1:7" ht="15">
      <c r="A129" s="20">
        <v>2009</v>
      </c>
      <c r="B129" s="21">
        <v>0.34509302878896025</v>
      </c>
      <c r="C129" s="21">
        <v>0.14245212277610977</v>
      </c>
      <c r="D129" s="21">
        <v>0.10437530379842064</v>
      </c>
      <c r="E129" s="21">
        <v>0.32979522837844993</v>
      </c>
      <c r="F129" s="21">
        <v>0.10536864483479551</v>
      </c>
      <c r="G129" s="21">
        <v>0.6090227738917777</v>
      </c>
    </row>
    <row r="130" spans="1:7" ht="15">
      <c r="A130" s="20" t="s">
        <v>10</v>
      </c>
      <c r="B130" s="21">
        <v>0.278780698870498</v>
      </c>
      <c r="C130" s="21">
        <v>0.08827624367028315</v>
      </c>
      <c r="D130" s="21">
        <v>0.06281592116861352</v>
      </c>
      <c r="E130" s="21">
        <v>0.13715348298548885</v>
      </c>
      <c r="F130" s="21">
        <v>0.09960157213869915</v>
      </c>
      <c r="G130" s="21">
        <v>0.1722450718250864</v>
      </c>
    </row>
    <row r="131" spans="1:7" ht="15">
      <c r="A131" s="20" t="s">
        <v>82</v>
      </c>
      <c r="B131" s="21">
        <v>0.08277592994830503</v>
      </c>
      <c r="C131" s="21">
        <v>0.03239209171835076</v>
      </c>
      <c r="D131" s="21">
        <v>0.0637010244251535</v>
      </c>
      <c r="E131" s="21">
        <v>0.11158351852977937</v>
      </c>
      <c r="F131" s="21">
        <v>0.040572711202719304</v>
      </c>
      <c r="G131" s="21">
        <v>0.2467618193668462</v>
      </c>
    </row>
    <row r="132" spans="1:7" ht="15">
      <c r="A132" s="20" t="s">
        <v>83</v>
      </c>
      <c r="B132" s="21">
        <v>29.69213086977622</v>
      </c>
      <c r="C132" s="21">
        <v>36.69400777783102</v>
      </c>
      <c r="D132" s="21">
        <v>101.40904286695749</v>
      </c>
      <c r="E132" s="21">
        <v>81.35667873748795</v>
      </c>
      <c r="F132" s="21">
        <v>40.73501083519062</v>
      </c>
      <c r="G132" s="21">
        <v>143.26204909794518</v>
      </c>
    </row>
    <row r="133" spans="2:7" ht="15">
      <c r="B133" s="23"/>
      <c r="C133" s="23"/>
      <c r="D133" s="23"/>
      <c r="E133" s="23"/>
      <c r="F133" s="23"/>
      <c r="G133" s="23"/>
    </row>
    <row r="134" spans="1:7" ht="15">
      <c r="A134" s="26" t="s">
        <v>102</v>
      </c>
      <c r="B134" s="26"/>
      <c r="C134" s="26"/>
      <c r="D134" s="26"/>
      <c r="E134" s="26"/>
      <c r="F134" s="26"/>
      <c r="G134" s="26"/>
    </row>
    <row r="135" spans="1:7" ht="15">
      <c r="A135" s="17" t="s">
        <v>103</v>
      </c>
      <c r="B135" s="23"/>
      <c r="C135" s="23"/>
      <c r="D135" s="23"/>
      <c r="E135" s="23"/>
      <c r="F135" s="23"/>
      <c r="G135" s="23"/>
    </row>
    <row r="136" spans="1:7" s="19" customFormat="1" ht="27" customHeight="1">
      <c r="A136" s="18" t="s">
        <v>3</v>
      </c>
      <c r="B136" s="18" t="s">
        <v>4</v>
      </c>
      <c r="C136" s="18" t="s">
        <v>112</v>
      </c>
      <c r="D136" s="18" t="s">
        <v>6</v>
      </c>
      <c r="E136" s="18" t="s">
        <v>7</v>
      </c>
      <c r="F136" s="18" t="s">
        <v>8</v>
      </c>
      <c r="G136" s="18" t="s">
        <v>9</v>
      </c>
    </row>
    <row r="137" spans="1:7" ht="15">
      <c r="A137" s="20">
        <v>2005</v>
      </c>
      <c r="B137" s="21">
        <v>0.111854881636476</v>
      </c>
      <c r="C137" s="21">
        <v>0.13568288502119139</v>
      </c>
      <c r="D137" s="21">
        <v>0.12558160553024517</v>
      </c>
      <c r="E137" s="21">
        <v>0.1673982555839287</v>
      </c>
      <c r="F137" s="21">
        <v>0.13063488716490332</v>
      </c>
      <c r="G137" s="21">
        <v>0.11963793034787033</v>
      </c>
    </row>
    <row r="138" spans="1:7" ht="15">
      <c r="A138" s="20">
        <v>2006</v>
      </c>
      <c r="B138" s="21">
        <v>0.11396002078420361</v>
      </c>
      <c r="C138" s="21">
        <v>0.1335684968608918</v>
      </c>
      <c r="D138" s="21">
        <v>0.14119399692401247</v>
      </c>
      <c r="E138" s="21">
        <v>0.16211272372981542</v>
      </c>
      <c r="F138" s="21">
        <v>0.12992206584966165</v>
      </c>
      <c r="G138" s="21">
        <v>0.09004883830795357</v>
      </c>
    </row>
    <row r="139" spans="1:7" ht="15">
      <c r="A139" s="20">
        <v>2007</v>
      </c>
      <c r="B139" s="21">
        <v>0.12910384633632105</v>
      </c>
      <c r="C139" s="21">
        <v>0.12185964408148042</v>
      </c>
      <c r="D139" s="21">
        <v>0.12750274829089536</v>
      </c>
      <c r="E139" s="21">
        <v>0.1530621587227151</v>
      </c>
      <c r="F139" s="21">
        <v>0.12480578504806254</v>
      </c>
      <c r="G139" s="21">
        <v>0.14998240611736194</v>
      </c>
    </row>
    <row r="140" spans="1:7" ht="15">
      <c r="A140" s="20">
        <v>2008</v>
      </c>
      <c r="B140" s="21">
        <v>0.1067786507576966</v>
      </c>
      <c r="C140" s="21">
        <v>0.11180970953838097</v>
      </c>
      <c r="D140" s="21">
        <v>0.09954393252855992</v>
      </c>
      <c r="E140" s="21">
        <v>0.14697041956205242</v>
      </c>
      <c r="F140" s="21">
        <v>0.12170696825884908</v>
      </c>
      <c r="G140" s="21">
        <v>0.11084239035794799</v>
      </c>
    </row>
    <row r="141" spans="1:7" ht="15">
      <c r="A141" s="20">
        <v>2009</v>
      </c>
      <c r="B141" s="21">
        <v>0.0777001248105028</v>
      </c>
      <c r="C141" s="21">
        <v>0.10957915618781773</v>
      </c>
      <c r="D141" s="21">
        <v>0.1145503668463223</v>
      </c>
      <c r="E141" s="21">
        <v>0.1064692374338205</v>
      </c>
      <c r="F141" s="21">
        <v>0.10515535541111078</v>
      </c>
      <c r="G141" s="21">
        <v>0.08945473797722833</v>
      </c>
    </row>
    <row r="142" spans="1:7" ht="15">
      <c r="A142" s="20" t="s">
        <v>10</v>
      </c>
      <c r="B142" s="21">
        <v>0.10787950486504001</v>
      </c>
      <c r="C142" s="21">
        <v>0.12249997833795248</v>
      </c>
      <c r="D142" s="21">
        <v>0.12167453002400705</v>
      </c>
      <c r="E142" s="21">
        <v>0.14720255900646645</v>
      </c>
      <c r="F142" s="21">
        <v>0.12244501234651747</v>
      </c>
      <c r="G142" s="21">
        <v>0.11199326062167243</v>
      </c>
    </row>
    <row r="143" spans="1:7" ht="15">
      <c r="A143" s="20" t="s">
        <v>82</v>
      </c>
      <c r="B143" s="21">
        <v>0.018809943018583748</v>
      </c>
      <c r="C143" s="21">
        <v>0.01202019811519491</v>
      </c>
      <c r="D143" s="21">
        <v>0.015578510854106904</v>
      </c>
      <c r="E143" s="21">
        <v>0.024102756358055817</v>
      </c>
      <c r="F143" s="21">
        <v>0.010344449869343835</v>
      </c>
      <c r="G143" s="21">
        <v>0.024962388341043255</v>
      </c>
    </row>
    <row r="144" spans="1:7" ht="15">
      <c r="A144" s="20" t="s">
        <v>83</v>
      </c>
      <c r="B144" s="21">
        <v>17.436067251249867</v>
      </c>
      <c r="C144" s="21">
        <v>9.812408359806916</v>
      </c>
      <c r="D144" s="21">
        <v>12.803428006693906</v>
      </c>
      <c r="E144" s="21">
        <v>16.373870482100116</v>
      </c>
      <c r="F144" s="21">
        <v>8.448241109298273</v>
      </c>
      <c r="G144" s="21">
        <v>22.28918794084351</v>
      </c>
    </row>
    <row r="145" spans="2:7" ht="15">
      <c r="B145" s="23"/>
      <c r="C145" s="23"/>
      <c r="D145" s="23"/>
      <c r="E145" s="23"/>
      <c r="F145" s="23"/>
      <c r="G145" s="23"/>
    </row>
    <row r="146" spans="1:7" ht="15">
      <c r="A146" s="26" t="s">
        <v>104</v>
      </c>
      <c r="B146" s="26"/>
      <c r="C146" s="26"/>
      <c r="D146" s="26"/>
      <c r="E146" s="26"/>
      <c r="F146" s="26"/>
      <c r="G146" s="26"/>
    </row>
    <row r="147" spans="1:7" ht="15">
      <c r="A147" s="17" t="s">
        <v>105</v>
      </c>
      <c r="B147" s="23"/>
      <c r="C147" s="23"/>
      <c r="D147" s="23"/>
      <c r="E147" s="23"/>
      <c r="F147" s="23"/>
      <c r="G147" s="23"/>
    </row>
    <row r="148" spans="1:7" s="19" customFormat="1" ht="27" customHeight="1">
      <c r="A148" s="18" t="s">
        <v>3</v>
      </c>
      <c r="B148" s="18" t="s">
        <v>4</v>
      </c>
      <c r="C148" s="18" t="s">
        <v>112</v>
      </c>
      <c r="D148" s="18" t="s">
        <v>6</v>
      </c>
      <c r="E148" s="18" t="s">
        <v>7</v>
      </c>
      <c r="F148" s="18" t="s">
        <v>8</v>
      </c>
      <c r="G148" s="18" t="s">
        <v>9</v>
      </c>
    </row>
    <row r="149" spans="1:7" ht="15">
      <c r="A149" s="20">
        <v>2005</v>
      </c>
      <c r="B149" s="21">
        <v>0.13676220562733235</v>
      </c>
      <c r="C149" s="21">
        <v>0.22199830632779413</v>
      </c>
      <c r="D149" s="21">
        <v>0.25418148390109535</v>
      </c>
      <c r="E149" s="21">
        <v>0.1153111527329268</v>
      </c>
      <c r="F149" s="21">
        <v>0.1886668222554855</v>
      </c>
      <c r="G149" s="21">
        <v>0.04367849292350988</v>
      </c>
    </row>
    <row r="150" spans="1:7" ht="15">
      <c r="A150" s="20">
        <v>2006</v>
      </c>
      <c r="B150" s="21">
        <v>0.07042498707562056</v>
      </c>
      <c r="C150" s="21">
        <v>0.15818101726435052</v>
      </c>
      <c r="D150" s="21">
        <v>0.0940515715019005</v>
      </c>
      <c r="E150" s="21">
        <v>0.16844853811246766</v>
      </c>
      <c r="F150" s="21">
        <v>0.15779780958351072</v>
      </c>
      <c r="G150" s="21">
        <v>-0.5415397783903242</v>
      </c>
    </row>
    <row r="151" spans="1:7" ht="15">
      <c r="A151" s="20">
        <v>2007</v>
      </c>
      <c r="B151" s="21">
        <v>0.06632732644198433</v>
      </c>
      <c r="C151" s="21">
        <v>0.21085001759527072</v>
      </c>
      <c r="D151" s="21">
        <v>0.12303050661859685</v>
      </c>
      <c r="E151" s="21">
        <v>0.1143124115784595</v>
      </c>
      <c r="F151" s="21">
        <v>0.20442348381085507</v>
      </c>
      <c r="G151" s="21">
        <v>0.19409647670493585</v>
      </c>
    </row>
    <row r="152" spans="1:7" ht="15">
      <c r="A152" s="20">
        <v>2008</v>
      </c>
      <c r="B152" s="21">
        <v>0.1341811214835333</v>
      </c>
      <c r="C152" s="21">
        <v>0.1891432123578668</v>
      </c>
      <c r="D152" s="21">
        <v>0.10745947453220978</v>
      </c>
      <c r="E152" s="21">
        <v>0.14364545151596397</v>
      </c>
      <c r="F152" s="21">
        <v>0.17257390404698017</v>
      </c>
      <c r="G152" s="21">
        <v>0.4027480356125415</v>
      </c>
    </row>
    <row r="153" spans="1:7" ht="15">
      <c r="A153" s="20">
        <v>2009</v>
      </c>
      <c r="B153" s="21">
        <v>0.11137872501951801</v>
      </c>
      <c r="C153" s="21">
        <v>0.17496109856179592</v>
      </c>
      <c r="D153" s="21">
        <v>0.1475158584132309</v>
      </c>
      <c r="E153" s="21">
        <v>0.14152945835170397</v>
      </c>
      <c r="F153" s="21">
        <v>0.11355546154690978</v>
      </c>
      <c r="G153" s="21">
        <v>0.09852041066761576</v>
      </c>
    </row>
    <row r="154" spans="1:7" ht="15">
      <c r="A154" s="20" t="s">
        <v>10</v>
      </c>
      <c r="B154" s="21">
        <v>0.10381487312959772</v>
      </c>
      <c r="C154" s="21">
        <v>0.19102673042141563</v>
      </c>
      <c r="D154" s="21">
        <v>0.14524777899340668</v>
      </c>
      <c r="E154" s="21">
        <v>0.13664940245830437</v>
      </c>
      <c r="F154" s="21">
        <v>0.16740349624874823</v>
      </c>
      <c r="G154" s="21">
        <v>0.03950072750365576</v>
      </c>
    </row>
    <row r="155" spans="1:7" ht="15">
      <c r="A155" s="20" t="s">
        <v>82</v>
      </c>
      <c r="B155" s="21">
        <v>0.03385649221558322</v>
      </c>
      <c r="C155" s="21">
        <v>0.025945588587669433</v>
      </c>
      <c r="D155" s="21">
        <v>0.06405917392636276</v>
      </c>
      <c r="E155" s="21">
        <v>0.022573251533621778</v>
      </c>
      <c r="F155" s="21">
        <v>0.03478944411142732</v>
      </c>
      <c r="G155" s="21">
        <v>0.35247599164115656</v>
      </c>
    </row>
    <row r="156" spans="1:7" ht="15">
      <c r="A156" s="20" t="s">
        <v>83</v>
      </c>
      <c r="B156" s="21">
        <v>32.61237161395779</v>
      </c>
      <c r="C156" s="21">
        <v>13.5821769709569</v>
      </c>
      <c r="D156" s="21">
        <v>44.10337587968945</v>
      </c>
      <c r="E156" s="21">
        <v>16.51910006742219</v>
      </c>
      <c r="F156" s="21">
        <v>20.78179063819132</v>
      </c>
      <c r="G156" s="21">
        <v>892.3278479074472</v>
      </c>
    </row>
    <row r="157" spans="1:7" ht="15">
      <c r="A157" s="24"/>
      <c r="B157" s="25"/>
      <c r="C157" s="25"/>
      <c r="D157" s="25"/>
      <c r="E157" s="25"/>
      <c r="F157" s="25"/>
      <c r="G157" s="25"/>
    </row>
    <row r="158" spans="1:7" ht="15">
      <c r="A158" s="24"/>
      <c r="B158" s="25"/>
      <c r="C158" s="25"/>
      <c r="D158" s="25"/>
      <c r="E158" s="25"/>
      <c r="F158" s="25"/>
      <c r="G158" s="25"/>
    </row>
    <row r="159" spans="1:7" ht="15">
      <c r="A159" s="24"/>
      <c r="B159" s="25"/>
      <c r="C159" s="25"/>
      <c r="D159" s="25"/>
      <c r="E159" s="25"/>
      <c r="F159" s="25"/>
      <c r="G159" s="25"/>
    </row>
    <row r="160" spans="1:7" ht="15">
      <c r="A160" s="24"/>
      <c r="B160" s="25"/>
      <c r="C160" s="25"/>
      <c r="D160" s="25"/>
      <c r="E160" s="25"/>
      <c r="F160" s="25"/>
      <c r="G160" s="25"/>
    </row>
    <row r="161" spans="1:7" ht="15">
      <c r="A161" s="24"/>
      <c r="B161" s="25"/>
      <c r="C161" s="25"/>
      <c r="D161" s="25"/>
      <c r="E161" s="25"/>
      <c r="F161" s="25"/>
      <c r="G161" s="25"/>
    </row>
    <row r="162" spans="1:7" ht="15">
      <c r="A162" s="26" t="s">
        <v>106</v>
      </c>
      <c r="B162" s="26"/>
      <c r="C162" s="26"/>
      <c r="D162" s="26"/>
      <c r="E162" s="26"/>
      <c r="F162" s="26"/>
      <c r="G162" s="26"/>
    </row>
    <row r="163" spans="1:7" ht="15">
      <c r="A163" s="17" t="s">
        <v>107</v>
      </c>
      <c r="B163" s="23"/>
      <c r="C163" s="23"/>
      <c r="D163" s="23"/>
      <c r="E163" s="23"/>
      <c r="F163" s="23"/>
      <c r="G163" s="23"/>
    </row>
    <row r="164" spans="1:7" s="19" customFormat="1" ht="27" customHeight="1">
      <c r="A164" s="18" t="s">
        <v>3</v>
      </c>
      <c r="B164" s="18" t="s">
        <v>4</v>
      </c>
      <c r="C164" s="18" t="s">
        <v>112</v>
      </c>
      <c r="D164" s="18" t="s">
        <v>6</v>
      </c>
      <c r="E164" s="18" t="s">
        <v>7</v>
      </c>
      <c r="F164" s="18" t="s">
        <v>8</v>
      </c>
      <c r="G164" s="18" t="s">
        <v>9</v>
      </c>
    </row>
    <row r="165" spans="1:7" ht="15">
      <c r="A165" s="20">
        <v>2005</v>
      </c>
      <c r="B165" s="21">
        <v>0.017481952606992673</v>
      </c>
      <c r="C165" s="21">
        <v>0.02046448572659571</v>
      </c>
      <c r="D165" s="21">
        <v>0.04160178014054714</v>
      </c>
      <c r="E165" s="21">
        <v>0.01741379483105089</v>
      </c>
      <c r="F165" s="21">
        <v>0.017559863636152844</v>
      </c>
      <c r="G165" s="21">
        <v>0.0059446778724589555</v>
      </c>
    </row>
    <row r="166" spans="1:7" ht="15">
      <c r="A166" s="20">
        <v>2006</v>
      </c>
      <c r="B166" s="21">
        <v>0.00654211956559468</v>
      </c>
      <c r="C166" s="21">
        <v>0.016504430318071903</v>
      </c>
      <c r="D166" s="21">
        <v>0.020121503482568005</v>
      </c>
      <c r="E166" s="21">
        <v>0.02317261990410236</v>
      </c>
      <c r="F166" s="21">
        <v>0.01874539855233764</v>
      </c>
      <c r="G166" s="21">
        <v>-0.04191886854570583</v>
      </c>
    </row>
    <row r="167" spans="1:7" ht="15">
      <c r="A167" s="20">
        <v>2007</v>
      </c>
      <c r="B167" s="21">
        <v>0.00915405170136289</v>
      </c>
      <c r="C167" s="21">
        <v>0.02335453936103502</v>
      </c>
      <c r="D167" s="21">
        <v>0.030655519694089355</v>
      </c>
      <c r="E167" s="21">
        <v>0.016928375459394112</v>
      </c>
      <c r="F167" s="21">
        <v>0.022676390249927954</v>
      </c>
      <c r="G167" s="21">
        <v>0.017069290925457725</v>
      </c>
    </row>
    <row r="168" spans="1:7" ht="15">
      <c r="A168" s="20">
        <v>2008</v>
      </c>
      <c r="B168" s="21">
        <v>0.019950294749123274</v>
      </c>
      <c r="C168" s="21">
        <v>0.02521832346182505</v>
      </c>
      <c r="D168" s="21">
        <v>0.0246431528952849</v>
      </c>
      <c r="E168" s="21">
        <v>0.023950686326749595</v>
      </c>
      <c r="F168" s="21">
        <v>0.01704891376401112</v>
      </c>
      <c r="G168" s="21">
        <v>0.04940714784769968</v>
      </c>
    </row>
    <row r="169" spans="1:7" ht="15">
      <c r="A169" s="20">
        <v>2009</v>
      </c>
      <c r="B169" s="21">
        <v>0.021702499567942613</v>
      </c>
      <c r="C169" s="21">
        <v>0.021350151907404833</v>
      </c>
      <c r="D169" s="21">
        <v>0.03611050580360473</v>
      </c>
      <c r="E169" s="21">
        <v>0.03387248656570591</v>
      </c>
      <c r="F169" s="21">
        <v>0.015163799893311788</v>
      </c>
      <c r="G169" s="21">
        <v>0.017012729479822145</v>
      </c>
    </row>
    <row r="170" spans="1:7" ht="15">
      <c r="A170" s="20" t="s">
        <v>10</v>
      </c>
      <c r="B170" s="21">
        <v>0.014966183638203226</v>
      </c>
      <c r="C170" s="21">
        <v>0.021378386154986502</v>
      </c>
      <c r="D170" s="21">
        <v>0.030626492403218825</v>
      </c>
      <c r="E170" s="21">
        <v>0.023067592617400573</v>
      </c>
      <c r="F170" s="21">
        <v>0.018238873219148268</v>
      </c>
      <c r="G170" s="21">
        <v>0.009502995515946534</v>
      </c>
    </row>
    <row r="171" spans="1:7" ht="15">
      <c r="A171" s="20" t="s">
        <v>82</v>
      </c>
      <c r="B171" s="21">
        <v>0.006732275665149091</v>
      </c>
      <c r="C171" s="21">
        <v>0.0032879232305579147</v>
      </c>
      <c r="D171" s="21">
        <v>0.008612307042346105</v>
      </c>
      <c r="E171" s="21">
        <v>0.006840907015642428</v>
      </c>
      <c r="F171" s="21">
        <v>0.002796482558034437</v>
      </c>
      <c r="G171" s="21">
        <v>0.0330259596067054</v>
      </c>
    </row>
    <row r="172" spans="1:7" ht="15">
      <c r="A172" s="20" t="s">
        <v>83</v>
      </c>
      <c r="B172" s="21">
        <v>44.983249089394036</v>
      </c>
      <c r="C172" s="21">
        <v>15.379660591410019</v>
      </c>
      <c r="D172" s="21">
        <v>28.120448561197158</v>
      </c>
      <c r="E172" s="21">
        <v>29.655920880456886</v>
      </c>
      <c r="F172" s="21">
        <v>15.332540143425751</v>
      </c>
      <c r="G172" s="21">
        <v>347.53209712964804</v>
      </c>
    </row>
    <row r="173" spans="2:7" ht="15">
      <c r="B173" s="23"/>
      <c r="C173" s="23"/>
      <c r="D173" s="23"/>
      <c r="E173" s="23"/>
      <c r="F173" s="23"/>
      <c r="G173" s="23"/>
    </row>
    <row r="174" spans="1:7" ht="15">
      <c r="A174" s="26" t="s">
        <v>108</v>
      </c>
      <c r="B174" s="26"/>
      <c r="C174" s="26"/>
      <c r="D174" s="26"/>
      <c r="E174" s="26"/>
      <c r="F174" s="26"/>
      <c r="G174" s="26"/>
    </row>
    <row r="175" spans="1:7" ht="15">
      <c r="A175" s="17" t="s">
        <v>109</v>
      </c>
      <c r="B175" s="23"/>
      <c r="C175" s="23"/>
      <c r="D175" s="23"/>
      <c r="E175" s="23"/>
      <c r="F175" s="23"/>
      <c r="G175" s="23"/>
    </row>
    <row r="176" spans="1:7" s="19" customFormat="1" ht="27" customHeight="1">
      <c r="A176" s="18" t="s">
        <v>3</v>
      </c>
      <c r="B176" s="18" t="s">
        <v>4</v>
      </c>
      <c r="C176" s="18" t="s">
        <v>112</v>
      </c>
      <c r="D176" s="18" t="s">
        <v>6</v>
      </c>
      <c r="E176" s="18" t="s">
        <v>7</v>
      </c>
      <c r="F176" s="18" t="s">
        <v>8</v>
      </c>
      <c r="G176" s="18" t="s">
        <v>9</v>
      </c>
    </row>
    <row r="177" spans="1:7" ht="15">
      <c r="A177" s="20">
        <v>2005</v>
      </c>
      <c r="B177" s="21">
        <v>0.16103535177222292</v>
      </c>
      <c r="C177" s="21">
        <v>0.15114630448947375</v>
      </c>
      <c r="D177" s="21">
        <v>0.14658129110619045</v>
      </c>
      <c r="E177" s="21">
        <v>0.13200065284113538</v>
      </c>
      <c r="F177" s="21">
        <v>0.11897719787656574</v>
      </c>
      <c r="G177" s="21">
        <v>0.09530538223781025</v>
      </c>
    </row>
    <row r="178" spans="1:7" ht="15">
      <c r="A178" s="20">
        <v>2006</v>
      </c>
      <c r="B178" s="21">
        <v>0.12790831093465502</v>
      </c>
      <c r="C178" s="21">
        <v>0.16288108045617447</v>
      </c>
      <c r="D178" s="21">
        <v>0.17193719255857298</v>
      </c>
      <c r="E178" s="21">
        <v>0.15024015700510188</v>
      </c>
      <c r="F178" s="21">
        <v>0.128898885273866</v>
      </c>
      <c r="G178" s="21">
        <v>0.8684900253738463</v>
      </c>
    </row>
    <row r="179" spans="1:7" ht="15">
      <c r="A179" s="20">
        <v>2007</v>
      </c>
      <c r="B179" s="21">
        <v>0.12535458864434906</v>
      </c>
      <c r="C179" s="21">
        <v>0.14566463172479738</v>
      </c>
      <c r="D179" s="21">
        <v>0.18913918006105893</v>
      </c>
      <c r="E179" s="21">
        <v>0.14794642006641054</v>
      </c>
      <c r="F179" s="21">
        <v>0.11234308991393915</v>
      </c>
      <c r="G179" s="21">
        <v>0.20914034759483022</v>
      </c>
    </row>
    <row r="180" spans="1:7" ht="15">
      <c r="A180" s="20">
        <v>2008</v>
      </c>
      <c r="B180" s="21">
        <v>0.12915139485320218</v>
      </c>
      <c r="C180" s="21">
        <v>0.16023626369825708</v>
      </c>
      <c r="D180" s="21">
        <v>0.23020925714433715</v>
      </c>
      <c r="E180" s="21">
        <v>0.1902659064657826</v>
      </c>
      <c r="F180" s="21">
        <v>0.1078306379390156</v>
      </c>
      <c r="G180" s="21">
        <v>0.14408624168733467</v>
      </c>
    </row>
    <row r="181" spans="1:7" ht="15">
      <c r="A181" s="20">
        <v>2009</v>
      </c>
      <c r="B181" s="21">
        <v>0.1068463447780819</v>
      </c>
      <c r="C181" s="21">
        <v>0.1361654023501413</v>
      </c>
      <c r="D181" s="21">
        <v>0.15875061429119336</v>
      </c>
      <c r="E181" s="21">
        <v>0.19017493035048552</v>
      </c>
      <c r="F181" s="21">
        <v>0.10386033008052463</v>
      </c>
      <c r="G181" s="21">
        <v>0.19801941129278502</v>
      </c>
    </row>
    <row r="182" spans="1:7" ht="15">
      <c r="A182" s="20" t="s">
        <v>10</v>
      </c>
      <c r="B182" s="21">
        <v>0.1300591981965022</v>
      </c>
      <c r="C182" s="21">
        <v>0.15121873654376877</v>
      </c>
      <c r="D182" s="21">
        <v>0.17932350703227057</v>
      </c>
      <c r="E182" s="21">
        <v>0.16212561334578318</v>
      </c>
      <c r="F182" s="21">
        <v>0.11438202821678223</v>
      </c>
      <c r="G182" s="21">
        <v>0.3030082816373213</v>
      </c>
    </row>
    <row r="183" spans="1:7" ht="15">
      <c r="A183" s="20" t="s">
        <v>82</v>
      </c>
      <c r="B183" s="21">
        <v>0.019531656535821607</v>
      </c>
      <c r="C183" s="21">
        <v>0.01089474940740728</v>
      </c>
      <c r="D183" s="21">
        <v>0.032540594887256115</v>
      </c>
      <c r="E183" s="21">
        <v>0.026591667497528317</v>
      </c>
      <c r="F183" s="21">
        <v>0.009869635741289295</v>
      </c>
      <c r="G183" s="21">
        <v>0.31937445249963115</v>
      </c>
    </row>
    <row r="184" spans="1:7" ht="15">
      <c r="A184" s="20" t="s">
        <v>83</v>
      </c>
      <c r="B184" s="21">
        <v>15.017512645519979</v>
      </c>
      <c r="C184" s="21">
        <v>7.204629304817596</v>
      </c>
      <c r="D184" s="21">
        <v>18.14630743386041</v>
      </c>
      <c r="E184" s="21">
        <v>16.401891686795555</v>
      </c>
      <c r="F184" s="21">
        <v>8.628659497612592</v>
      </c>
      <c r="G184" s="21">
        <v>105.40122889508972</v>
      </c>
    </row>
    <row r="185" spans="2:7" ht="15">
      <c r="B185" s="23"/>
      <c r="C185" s="23"/>
      <c r="D185" s="23"/>
      <c r="E185" s="23"/>
      <c r="F185" s="23"/>
      <c r="G185" s="23"/>
    </row>
    <row r="186" spans="1:7" ht="15">
      <c r="A186" s="26" t="s">
        <v>110</v>
      </c>
      <c r="B186" s="26"/>
      <c r="C186" s="26"/>
      <c r="D186" s="26"/>
      <c r="E186" s="26"/>
      <c r="F186" s="26"/>
      <c r="G186" s="26"/>
    </row>
    <row r="187" spans="1:7" ht="15">
      <c r="A187" s="17" t="s">
        <v>111</v>
      </c>
      <c r="B187" s="23"/>
      <c r="C187" s="23"/>
      <c r="D187" s="23"/>
      <c r="E187" s="23"/>
      <c r="F187" s="23"/>
      <c r="G187" s="23"/>
    </row>
    <row r="188" spans="1:7" s="19" customFormat="1" ht="27" customHeight="1">
      <c r="A188" s="18" t="s">
        <v>3</v>
      </c>
      <c r="B188" s="18" t="s">
        <v>4</v>
      </c>
      <c r="C188" s="18" t="s">
        <v>112</v>
      </c>
      <c r="D188" s="18" t="s">
        <v>6</v>
      </c>
      <c r="E188" s="18" t="s">
        <v>7</v>
      </c>
      <c r="F188" s="18" t="s">
        <v>8</v>
      </c>
      <c r="G188" s="18" t="s">
        <v>9</v>
      </c>
    </row>
    <row r="189" spans="1:7" ht="15">
      <c r="A189" s="20">
        <v>2005</v>
      </c>
      <c r="B189" s="21">
        <v>1.237176071422161</v>
      </c>
      <c r="C189" s="21">
        <v>1.335157837374828</v>
      </c>
      <c r="D189" s="21">
        <v>1.95088995834677</v>
      </c>
      <c r="E189" s="21">
        <v>0.9068144875008393</v>
      </c>
      <c r="F189" s="21">
        <v>1.574821595802337</v>
      </c>
      <c r="G189" s="21">
        <v>1.5734659972662342</v>
      </c>
    </row>
    <row r="190" spans="1:7" ht="15">
      <c r="A190" s="20">
        <v>2006</v>
      </c>
      <c r="B190" s="21">
        <v>1.1694123933393428</v>
      </c>
      <c r="C190" s="21">
        <v>1.393822778091099</v>
      </c>
      <c r="D190" s="21">
        <v>1.815256014455755</v>
      </c>
      <c r="E190" s="21">
        <v>1.5298301338391298</v>
      </c>
      <c r="F190" s="21">
        <v>1.446121191886214</v>
      </c>
      <c r="G190" s="21">
        <v>0.819969290517671</v>
      </c>
    </row>
    <row r="191" spans="1:7" ht="15">
      <c r="A191" s="20">
        <v>2007</v>
      </c>
      <c r="B191" s="21">
        <v>1.4693185756769336</v>
      </c>
      <c r="C191" s="21">
        <v>1.5283548849483588</v>
      </c>
      <c r="D191" s="21">
        <v>1.6634931515883602</v>
      </c>
      <c r="E191" s="21">
        <v>1.4285944173084186</v>
      </c>
      <c r="F191" s="21">
        <v>1.5898557715679607</v>
      </c>
      <c r="G191" s="21">
        <v>1.3046756658148833</v>
      </c>
    </row>
    <row r="192" spans="1:7" ht="15">
      <c r="A192" s="20">
        <v>2008</v>
      </c>
      <c r="B192" s="21">
        <v>1.4371806499704576</v>
      </c>
      <c r="C192" s="21">
        <v>1.4092112423409786</v>
      </c>
      <c r="D192" s="21">
        <v>1.5431930234550422</v>
      </c>
      <c r="E192" s="21">
        <v>1.3546960449956207</v>
      </c>
      <c r="F192" s="21">
        <v>1.4520571415489985</v>
      </c>
      <c r="G192" s="21">
        <v>2.1771965916708864</v>
      </c>
    </row>
    <row r="193" spans="1:7" ht="15">
      <c r="A193" s="20">
        <v>2009</v>
      </c>
      <c r="B193" s="21">
        <v>1.6734896301195687</v>
      </c>
      <c r="C193" s="21">
        <v>1.4745484775430902</v>
      </c>
      <c r="D193" s="21">
        <v>1.8948026435132108</v>
      </c>
      <c r="E193" s="21">
        <v>1.4095732835999442</v>
      </c>
      <c r="F193" s="21">
        <v>1.167703300670044</v>
      </c>
      <c r="G193" s="21">
        <v>1.3707204374038198</v>
      </c>
    </row>
    <row r="194" spans="1:7" ht="15">
      <c r="A194" s="20" t="s">
        <v>10</v>
      </c>
      <c r="B194" s="21">
        <v>1.3973154641056929</v>
      </c>
      <c r="C194" s="21">
        <v>1.4282190440596707</v>
      </c>
      <c r="D194" s="21">
        <v>1.7735269582718274</v>
      </c>
      <c r="E194" s="21">
        <v>1.3259016734487905</v>
      </c>
      <c r="F194" s="21">
        <v>1.4461118002951108</v>
      </c>
      <c r="G194" s="21">
        <v>1.4492055965346988</v>
      </c>
    </row>
    <row r="195" spans="1:7" ht="15">
      <c r="A195" s="20" t="s">
        <v>82</v>
      </c>
      <c r="B195" s="21">
        <v>0.20039354146729238</v>
      </c>
      <c r="C195" s="21">
        <v>0.07479704350069366</v>
      </c>
      <c r="D195" s="21">
        <v>0.16812785305965539</v>
      </c>
      <c r="E195" s="21">
        <v>0.24269154301418724</v>
      </c>
      <c r="F195" s="21">
        <v>0.16939242941400148</v>
      </c>
      <c r="G195" s="21">
        <v>0.49203625020850045</v>
      </c>
    </row>
    <row r="196" spans="1:7" ht="15">
      <c r="A196" s="20" t="s">
        <v>83</v>
      </c>
      <c r="B196" s="21">
        <v>14.3413242474596</v>
      </c>
      <c r="C196" s="21">
        <v>5.237084872365604</v>
      </c>
      <c r="D196" s="21">
        <v>9.479858892220264</v>
      </c>
      <c r="E196" s="21">
        <v>18.303886922694993</v>
      </c>
      <c r="F196" s="21">
        <v>11.713646854927347</v>
      </c>
      <c r="G196" s="21">
        <v>33.95213566557045</v>
      </c>
    </row>
    <row r="197" spans="2:7" ht="15">
      <c r="B197" s="23"/>
      <c r="C197" s="23"/>
      <c r="D197" s="23"/>
      <c r="E197" s="23"/>
      <c r="F197" s="23"/>
      <c r="G197" s="23"/>
    </row>
    <row r="198" spans="2:7" ht="15">
      <c r="B198" s="23"/>
      <c r="C198" s="23"/>
      <c r="D198" s="23"/>
      <c r="E198" s="23"/>
      <c r="F198" s="23"/>
      <c r="G198" s="23"/>
    </row>
    <row r="199" spans="2:7" ht="15">
      <c r="B199" s="23"/>
      <c r="C199" s="23"/>
      <c r="D199" s="23"/>
      <c r="E199" s="23"/>
      <c r="F199" s="23"/>
      <c r="G199" s="23"/>
    </row>
    <row r="200" spans="2:7" ht="15">
      <c r="B200" s="23"/>
      <c r="C200" s="23"/>
      <c r="D200" s="23"/>
      <c r="E200" s="23"/>
      <c r="F200" s="23"/>
      <c r="G200" s="23"/>
    </row>
    <row r="201" spans="2:7" ht="15">
      <c r="B201" s="23"/>
      <c r="C201" s="23"/>
      <c r="D201" s="23"/>
      <c r="E201" s="23"/>
      <c r="F201" s="23"/>
      <c r="G201" s="23"/>
    </row>
    <row r="202" spans="2:7" ht="15">
      <c r="B202" s="23"/>
      <c r="C202" s="23"/>
      <c r="D202" s="23"/>
      <c r="E202" s="23"/>
      <c r="F202" s="23"/>
      <c r="G202" s="23"/>
    </row>
    <row r="203" spans="2:7" ht="15">
      <c r="B203" s="23"/>
      <c r="C203" s="23"/>
      <c r="D203" s="23"/>
      <c r="E203" s="23"/>
      <c r="F203" s="23"/>
      <c r="G203" s="23"/>
    </row>
    <row r="204" spans="2:7" ht="15">
      <c r="B204" s="23"/>
      <c r="C204" s="23"/>
      <c r="D204" s="23"/>
      <c r="E204" s="23"/>
      <c r="F204" s="23"/>
      <c r="G204" s="23"/>
    </row>
    <row r="205" spans="2:7" ht="15">
      <c r="B205" s="23"/>
      <c r="C205" s="23"/>
      <c r="D205" s="23"/>
      <c r="E205" s="23"/>
      <c r="F205" s="23"/>
      <c r="G205" s="23"/>
    </row>
    <row r="206" spans="2:7" ht="15">
      <c r="B206" s="23"/>
      <c r="C206" s="23"/>
      <c r="D206" s="23"/>
      <c r="E206" s="23"/>
      <c r="F206" s="23"/>
      <c r="G206" s="23"/>
    </row>
    <row r="207" spans="2:7" ht="15">
      <c r="B207" s="23"/>
      <c r="C207" s="23"/>
      <c r="D207" s="23"/>
      <c r="E207" s="23"/>
      <c r="F207" s="23"/>
      <c r="G207" s="23"/>
    </row>
    <row r="208" spans="2:7" ht="15">
      <c r="B208" s="23"/>
      <c r="C208" s="23"/>
      <c r="D208" s="23"/>
      <c r="E208" s="23"/>
      <c r="F208" s="23"/>
      <c r="G208" s="23"/>
    </row>
    <row r="209" spans="2:7" ht="15">
      <c r="B209" s="23"/>
      <c r="C209" s="23"/>
      <c r="D209" s="23"/>
      <c r="E209" s="23"/>
      <c r="F209" s="23"/>
      <c r="G209" s="23"/>
    </row>
    <row r="210" spans="2:7" ht="15">
      <c r="B210" s="23"/>
      <c r="C210" s="23"/>
      <c r="D210" s="23"/>
      <c r="E210" s="23"/>
      <c r="F210" s="23"/>
      <c r="G210" s="23"/>
    </row>
    <row r="211" spans="2:7" ht="15">
      <c r="B211" s="23"/>
      <c r="C211" s="23"/>
      <c r="D211" s="23"/>
      <c r="E211" s="23"/>
      <c r="F211" s="23"/>
      <c r="G211" s="23"/>
    </row>
    <row r="212" spans="2:7" ht="15">
      <c r="B212" s="23"/>
      <c r="C212" s="23"/>
      <c r="D212" s="23"/>
      <c r="E212" s="23"/>
      <c r="F212" s="23"/>
      <c r="G212" s="23"/>
    </row>
    <row r="213" spans="2:7" ht="15">
      <c r="B213" s="23"/>
      <c r="C213" s="23"/>
      <c r="D213" s="23"/>
      <c r="E213" s="23"/>
      <c r="F213" s="23"/>
      <c r="G213" s="23"/>
    </row>
    <row r="214" spans="2:7" ht="15">
      <c r="B214" s="23"/>
      <c r="C214" s="23"/>
      <c r="D214" s="23"/>
      <c r="E214" s="23"/>
      <c r="F214" s="23"/>
      <c r="G214" s="23"/>
    </row>
    <row r="215" spans="2:7" ht="15">
      <c r="B215" s="23"/>
      <c r="C215" s="23"/>
      <c r="D215" s="23"/>
      <c r="E215" s="23"/>
      <c r="F215" s="23"/>
      <c r="G215" s="23"/>
    </row>
    <row r="216" spans="2:7" ht="15">
      <c r="B216" s="23"/>
      <c r="C216" s="23"/>
      <c r="D216" s="23"/>
      <c r="E216" s="23"/>
      <c r="F216" s="23"/>
      <c r="G216" s="23"/>
    </row>
    <row r="217" spans="2:7" ht="15">
      <c r="B217" s="23"/>
      <c r="C217" s="23"/>
      <c r="D217" s="23"/>
      <c r="E217" s="23"/>
      <c r="F217" s="23"/>
      <c r="G217" s="23"/>
    </row>
    <row r="218" spans="2:7" ht="15">
      <c r="B218" s="23"/>
      <c r="C218" s="23"/>
      <c r="D218" s="23"/>
      <c r="E218" s="23"/>
      <c r="F218" s="23"/>
      <c r="G218" s="23"/>
    </row>
    <row r="219" spans="2:7" ht="15">
      <c r="B219" s="23"/>
      <c r="C219" s="23"/>
      <c r="D219" s="23"/>
      <c r="E219" s="23"/>
      <c r="F219" s="23"/>
      <c r="G219" s="23"/>
    </row>
    <row r="220" spans="2:7" ht="15">
      <c r="B220" s="23"/>
      <c r="C220" s="23"/>
      <c r="D220" s="23"/>
      <c r="E220" s="23"/>
      <c r="F220" s="23"/>
      <c r="G220" s="23"/>
    </row>
    <row r="221" spans="2:7" ht="15">
      <c r="B221" s="23"/>
      <c r="C221" s="23"/>
      <c r="D221" s="23"/>
      <c r="E221" s="23"/>
      <c r="F221" s="23"/>
      <c r="G221" s="23"/>
    </row>
    <row r="222" spans="2:7" ht="15">
      <c r="B222" s="23"/>
      <c r="C222" s="23"/>
      <c r="D222" s="23"/>
      <c r="E222" s="23"/>
      <c r="F222" s="23"/>
      <c r="G222" s="23"/>
    </row>
    <row r="223" spans="2:7" ht="15">
      <c r="B223" s="23"/>
      <c r="C223" s="23"/>
      <c r="D223" s="23"/>
      <c r="E223" s="23"/>
      <c r="F223" s="23"/>
      <c r="G223" s="23"/>
    </row>
    <row r="224" spans="2:7" ht="15">
      <c r="B224" s="23"/>
      <c r="C224" s="23"/>
      <c r="D224" s="23"/>
      <c r="E224" s="23"/>
      <c r="F224" s="23"/>
      <c r="G224" s="23"/>
    </row>
    <row r="225" spans="2:7" ht="15">
      <c r="B225" s="23"/>
      <c r="C225" s="23"/>
      <c r="D225" s="23"/>
      <c r="E225" s="23"/>
      <c r="F225" s="23"/>
      <c r="G225" s="23"/>
    </row>
    <row r="226" spans="2:7" ht="15">
      <c r="B226" s="23"/>
      <c r="C226" s="23"/>
      <c r="D226" s="23"/>
      <c r="E226" s="23"/>
      <c r="F226" s="23"/>
      <c r="G226" s="23"/>
    </row>
    <row r="227" spans="2:7" ht="15">
      <c r="B227" s="23"/>
      <c r="C227" s="23"/>
      <c r="D227" s="23"/>
      <c r="E227" s="23"/>
      <c r="F227" s="23"/>
      <c r="G227" s="23"/>
    </row>
    <row r="228" spans="2:7" ht="15">
      <c r="B228" s="23"/>
      <c r="C228" s="23"/>
      <c r="D228" s="23"/>
      <c r="E228" s="23"/>
      <c r="F228" s="23"/>
      <c r="G228" s="23"/>
    </row>
    <row r="229" spans="2:7" ht="15">
      <c r="B229" s="23"/>
      <c r="C229" s="23"/>
      <c r="D229" s="23"/>
      <c r="E229" s="23"/>
      <c r="F229" s="23"/>
      <c r="G229" s="23"/>
    </row>
    <row r="230" spans="2:7" ht="15">
      <c r="B230" s="23"/>
      <c r="C230" s="23"/>
      <c r="D230" s="23"/>
      <c r="E230" s="23"/>
      <c r="F230" s="23"/>
      <c r="G230" s="23"/>
    </row>
    <row r="231" spans="2:7" ht="15">
      <c r="B231" s="23"/>
      <c r="C231" s="23"/>
      <c r="D231" s="23"/>
      <c r="E231" s="23"/>
      <c r="F231" s="23"/>
      <c r="G231" s="23"/>
    </row>
    <row r="232" spans="2:7" ht="15">
      <c r="B232" s="23"/>
      <c r="C232" s="23"/>
      <c r="D232" s="23"/>
      <c r="E232" s="23"/>
      <c r="F232" s="23"/>
      <c r="G232" s="23"/>
    </row>
  </sheetData>
  <sheetProtection/>
  <mergeCells count="15">
    <mergeCell ref="A1:G1"/>
    <mergeCell ref="A13:G13"/>
    <mergeCell ref="A25:G25"/>
    <mergeCell ref="A41:G41"/>
    <mergeCell ref="A54:G54"/>
    <mergeCell ref="A66:G66"/>
    <mergeCell ref="A162:G162"/>
    <mergeCell ref="A174:G174"/>
    <mergeCell ref="A186:G186"/>
    <mergeCell ref="A81:G81"/>
    <mergeCell ref="A93:G93"/>
    <mergeCell ref="A105:G105"/>
    <mergeCell ref="A122:G122"/>
    <mergeCell ref="A134:G134"/>
    <mergeCell ref="A146:G146"/>
  </mergeCells>
  <printOptions/>
  <pageMargins left="1.5" right="1" top="1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rocku</dc:creator>
  <cp:keywords/>
  <dc:description/>
  <cp:lastModifiedBy>tucl6</cp:lastModifiedBy>
  <cp:lastPrinted>2011-03-02T05:09:27Z</cp:lastPrinted>
  <dcterms:created xsi:type="dcterms:W3CDTF">2010-03-10T12:13:13Z</dcterms:created>
  <dcterms:modified xsi:type="dcterms:W3CDTF">2022-11-30T06:59:35Z</dcterms:modified>
  <cp:category/>
  <cp:version/>
  <cp:contentType/>
  <cp:contentStatus/>
</cp:coreProperties>
</file>