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05" activeTab="0"/>
  </bookViews>
  <sheets>
    <sheet name="Appendix" sheetId="1" r:id="rId1"/>
    <sheet name="Least Square" sheetId="2" r:id="rId2"/>
  </sheets>
  <definedNames/>
  <calcPr fullCalcOnLoad="1"/>
</workbook>
</file>

<file path=xl/sharedStrings.xml><?xml version="1.0" encoding="utf-8"?>
<sst xmlns="http://schemas.openxmlformats.org/spreadsheetml/2006/main" count="310" uniqueCount="175">
  <si>
    <t>2058-59</t>
  </si>
  <si>
    <t>2059-60</t>
  </si>
  <si>
    <t>2060-61</t>
  </si>
  <si>
    <t>2061-62</t>
  </si>
  <si>
    <t>2062-63</t>
  </si>
  <si>
    <t>Total</t>
  </si>
  <si>
    <t>2060/61</t>
  </si>
  <si>
    <t>2061/62</t>
  </si>
  <si>
    <t>Budgeted Sales</t>
  </si>
  <si>
    <t>Budgeted Production</t>
  </si>
  <si>
    <t>2062/63</t>
  </si>
  <si>
    <t>Calculation of Correlation Coefficient between budgeted and actual sales</t>
  </si>
  <si>
    <t>F/Y</t>
  </si>
  <si>
    <t>X</t>
  </si>
  <si>
    <t>Y</t>
  </si>
  <si>
    <t>x = (x-x)</t>
  </si>
  <si>
    <t>y = (y-y)</t>
  </si>
  <si>
    <t>xy</t>
  </si>
  <si>
    <t xml:space="preserve">∑Y = </t>
  </si>
  <si>
    <t>i. Calculation of Airthematic Mean (A.M.)</t>
  </si>
  <si>
    <t>For Budgeted sales:</t>
  </si>
  <si>
    <t>A.M. (x) =</t>
  </si>
  <si>
    <t>For Actual sales:</t>
  </si>
  <si>
    <t>A.M. (y) =</t>
  </si>
  <si>
    <t>∑xy =</t>
  </si>
  <si>
    <t>√</t>
  </si>
  <si>
    <t>r =</t>
  </si>
  <si>
    <t xml:space="preserve">∑X = </t>
  </si>
  <si>
    <r>
      <t>x</t>
    </r>
    <r>
      <rPr>
        <b/>
        <vertAlign val="superscript"/>
        <sz val="12"/>
        <rFont val="Arial"/>
        <family val="2"/>
      </rPr>
      <t>2</t>
    </r>
  </si>
  <si>
    <r>
      <t>y</t>
    </r>
    <r>
      <rPr>
        <b/>
        <vertAlign val="superscript"/>
        <sz val="12"/>
        <rFont val="Arial"/>
        <family val="2"/>
      </rPr>
      <t xml:space="preserve">2 </t>
    </r>
  </si>
  <si>
    <r>
      <t>∑x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 xml:space="preserve"> =</t>
    </r>
  </si>
  <si>
    <r>
      <t>∑y</t>
    </r>
    <r>
      <rPr>
        <b/>
        <vertAlign val="superscript"/>
        <sz val="12"/>
        <rFont val="Arial"/>
        <family val="2"/>
      </rPr>
      <t xml:space="preserve">2   </t>
    </r>
    <r>
      <rPr>
        <b/>
        <sz val="12"/>
        <rFont val="Arial"/>
        <family val="2"/>
      </rPr>
      <t>=</t>
    </r>
  </si>
  <si>
    <t>Calculation of Correlation Coefficient between budgeted and actual production</t>
  </si>
  <si>
    <t>For Budgeted production:</t>
  </si>
  <si>
    <t>For Actual production:</t>
  </si>
  <si>
    <t>Calculation of Correlation Coefficient between actual sales and actual production</t>
  </si>
  <si>
    <t>ii. Calculation of Standard Deviation (б)</t>
  </si>
  <si>
    <t>For Budgeted Sales</t>
  </si>
  <si>
    <t xml:space="preserve">  N</t>
  </si>
  <si>
    <t>∑Y            =</t>
  </si>
  <si>
    <t>∑X          =</t>
  </si>
  <si>
    <t>√       N</t>
  </si>
  <si>
    <t>√      5</t>
  </si>
  <si>
    <t>iii. Calcualtion of Coefficient of Variance (C.V.)</t>
  </si>
  <si>
    <t xml:space="preserve"> X </t>
  </si>
  <si>
    <t xml:space="preserve"> Y </t>
  </si>
  <si>
    <t>iv. Calculation of Karl Pearson's Correlation Coefficient ( r )</t>
  </si>
  <si>
    <t>APPENDIX - I</t>
  </si>
  <si>
    <r>
      <t xml:space="preserve">x </t>
    </r>
    <r>
      <rPr>
        <sz val="11"/>
        <rFont val="Arial"/>
        <family val="0"/>
      </rPr>
      <t xml:space="preserve">            =</t>
    </r>
  </si>
  <si>
    <r>
      <t xml:space="preserve">xxx     </t>
    </r>
    <r>
      <rPr>
        <sz val="11"/>
        <rFont val="Arial"/>
        <family val="0"/>
      </rPr>
      <t xml:space="preserve">      =</t>
    </r>
  </si>
  <si>
    <r>
      <t>б</t>
    </r>
    <r>
      <rPr>
        <vertAlign val="subscript"/>
        <sz val="11"/>
        <rFont val="Arial"/>
        <family val="0"/>
      </rPr>
      <t xml:space="preserve">x            </t>
    </r>
    <r>
      <rPr>
        <sz val="11"/>
        <rFont val="Arial"/>
        <family val="0"/>
      </rPr>
      <t>=</t>
    </r>
  </si>
  <si>
    <r>
      <t xml:space="preserve">   ∑ (x-x)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=</t>
    </r>
  </si>
  <si>
    <r>
      <t>б</t>
    </r>
    <r>
      <rPr>
        <vertAlign val="subscript"/>
        <sz val="11"/>
        <rFont val="Arial"/>
        <family val="0"/>
      </rPr>
      <t xml:space="preserve">y           </t>
    </r>
    <r>
      <rPr>
        <sz val="11"/>
        <rFont val="Arial"/>
        <family val="0"/>
      </rPr>
      <t>=</t>
    </r>
  </si>
  <si>
    <r>
      <t xml:space="preserve">   ∑ (y-y)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 =</t>
    </r>
  </si>
  <si>
    <r>
      <t>C.V.</t>
    </r>
    <r>
      <rPr>
        <vertAlign val="subscript"/>
        <sz val="11"/>
        <rFont val="Arial"/>
        <family val="0"/>
      </rPr>
      <t>x</t>
    </r>
    <r>
      <rPr>
        <sz val="11"/>
        <rFont val="Arial"/>
        <family val="0"/>
      </rPr>
      <t xml:space="preserve">     =</t>
    </r>
  </si>
  <si>
    <r>
      <t xml:space="preserve"> б</t>
    </r>
    <r>
      <rPr>
        <vertAlign val="subscript"/>
        <sz val="11"/>
        <rFont val="Arial"/>
        <family val="0"/>
      </rPr>
      <t>x</t>
    </r>
    <r>
      <rPr>
        <sz val="11"/>
        <rFont val="Arial"/>
        <family val="0"/>
      </rPr>
      <t xml:space="preserve">       =     </t>
    </r>
  </si>
  <si>
    <r>
      <t>C.V.</t>
    </r>
    <r>
      <rPr>
        <vertAlign val="subscript"/>
        <sz val="11"/>
        <rFont val="Arial"/>
        <family val="0"/>
      </rPr>
      <t>y</t>
    </r>
    <r>
      <rPr>
        <sz val="11"/>
        <rFont val="Arial"/>
        <family val="0"/>
      </rPr>
      <t xml:space="preserve">     =</t>
    </r>
  </si>
  <si>
    <r>
      <t xml:space="preserve"> б</t>
    </r>
    <r>
      <rPr>
        <vertAlign val="subscript"/>
        <sz val="11"/>
        <rFont val="Arial"/>
        <family val="0"/>
      </rPr>
      <t>y</t>
    </r>
    <r>
      <rPr>
        <sz val="11"/>
        <rFont val="Arial"/>
        <family val="0"/>
      </rPr>
      <t xml:space="preserve">       =     </t>
    </r>
  </si>
  <si>
    <t>Note: Assuming X as Budgeted Sales and Y as Actual Sales</t>
  </si>
  <si>
    <r>
      <t>r</t>
    </r>
    <r>
      <rPr>
        <vertAlign val="subscript"/>
        <sz val="11"/>
        <rFont val="Arial"/>
        <family val="2"/>
      </rPr>
      <t>xy</t>
    </r>
    <r>
      <rPr>
        <sz val="11"/>
        <rFont val="Arial"/>
        <family val="0"/>
      </rPr>
      <t xml:space="preserve">           =</t>
    </r>
  </si>
  <si>
    <r>
      <t>√  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y</t>
    </r>
    <r>
      <rPr>
        <vertAlign val="superscript"/>
        <sz val="11"/>
        <rFont val="Arial"/>
        <family val="2"/>
      </rPr>
      <t>2</t>
    </r>
  </si>
  <si>
    <t xml:space="preserve">    ∑xy     =</t>
  </si>
  <si>
    <t>Statistical Tools</t>
  </si>
  <si>
    <t xml:space="preserve">Standard Deviation (б)  </t>
  </si>
  <si>
    <t>Coefficient of Variance (C.V.)</t>
  </si>
  <si>
    <t xml:space="preserve">Actual Sales </t>
  </si>
  <si>
    <t>(Metric Ton)</t>
  </si>
  <si>
    <t xml:space="preserve">Mean </t>
  </si>
  <si>
    <t>Table no. 4.4</t>
  </si>
  <si>
    <t>Budgeted and Actual Sales Comparison</t>
  </si>
  <si>
    <t xml:space="preserve">Table no. </t>
  </si>
  <si>
    <t>Fitting Straight Line trend by Least Square Method</t>
  </si>
  <si>
    <t>FY</t>
  </si>
  <si>
    <t>Actual Sales</t>
  </si>
  <si>
    <t>Mid Value</t>
  </si>
  <si>
    <t>XY</t>
  </si>
  <si>
    <t>∑X2  = 10</t>
  </si>
  <si>
    <r>
      <t>X</t>
    </r>
    <r>
      <rPr>
        <b/>
        <vertAlign val="superscript"/>
        <sz val="11"/>
        <rFont val="Arial"/>
        <family val="2"/>
      </rPr>
      <t>2</t>
    </r>
  </si>
  <si>
    <t>From Fiscal Year 2058/59 to 2062/63</t>
  </si>
  <si>
    <t>Actual Prodution</t>
  </si>
  <si>
    <t>APPENDIX - II</t>
  </si>
  <si>
    <t>Table no. 4.</t>
  </si>
  <si>
    <t>Budgeted and Actual Production Comparison</t>
  </si>
  <si>
    <t>Note: Assuming X as budgeted production and Y as actual production</t>
  </si>
  <si>
    <t>∑X       =</t>
  </si>
  <si>
    <r>
      <t>∑x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 xml:space="preserve"> =</t>
    </r>
  </si>
  <si>
    <r>
      <t>∑y</t>
    </r>
    <r>
      <rPr>
        <b/>
        <vertAlign val="superscript"/>
        <sz val="11"/>
        <rFont val="Arial"/>
        <family val="2"/>
      </rPr>
      <t xml:space="preserve">2   </t>
    </r>
    <r>
      <rPr>
        <b/>
        <sz val="11"/>
        <rFont val="Arial"/>
        <family val="2"/>
      </rPr>
      <t>=</t>
    </r>
  </si>
  <si>
    <r>
      <t>x</t>
    </r>
    <r>
      <rPr>
        <sz val="11"/>
        <color indexed="9"/>
        <rFont val="Arial"/>
        <family val="2"/>
      </rPr>
      <t xml:space="preserve">             </t>
    </r>
    <r>
      <rPr>
        <sz val="11"/>
        <rFont val="Arial"/>
        <family val="2"/>
      </rPr>
      <t>=</t>
    </r>
  </si>
  <si>
    <t>∑Y           =</t>
  </si>
  <si>
    <r>
      <t>x</t>
    </r>
    <r>
      <rPr>
        <sz val="11"/>
        <color indexed="9"/>
        <rFont val="Arial"/>
        <family val="0"/>
      </rPr>
      <t xml:space="preserve">             </t>
    </r>
    <r>
      <rPr>
        <sz val="11"/>
        <color indexed="8"/>
        <rFont val="Arial"/>
        <family val="0"/>
      </rPr>
      <t>=</t>
    </r>
  </si>
  <si>
    <r>
      <t xml:space="preserve">x   </t>
    </r>
    <r>
      <rPr>
        <sz val="11"/>
        <color indexed="9"/>
        <rFont val="Arial"/>
        <family val="0"/>
      </rPr>
      <t xml:space="preserve">            </t>
    </r>
    <r>
      <rPr>
        <sz val="11"/>
        <color indexed="8"/>
        <rFont val="Arial"/>
        <family val="0"/>
      </rPr>
      <t>=</t>
    </r>
  </si>
  <si>
    <t>√          5</t>
  </si>
  <si>
    <t>For Actual produciton:</t>
  </si>
  <si>
    <r>
      <t xml:space="preserve"> </t>
    </r>
    <r>
      <rPr>
        <sz val="2"/>
        <color indexed="9"/>
        <rFont val="Arial"/>
        <family val="2"/>
      </rPr>
      <t xml:space="preserve">  x</t>
    </r>
    <r>
      <rPr>
        <sz val="2"/>
        <rFont val="Arial"/>
        <family val="2"/>
      </rPr>
      <t xml:space="preserve"> </t>
    </r>
    <r>
      <rPr>
        <sz val="11"/>
        <rFont val="Arial"/>
        <family val="0"/>
      </rPr>
      <t xml:space="preserve">            =           </t>
    </r>
  </si>
  <si>
    <r>
      <t xml:space="preserve"> </t>
    </r>
    <r>
      <rPr>
        <sz val="2"/>
        <color indexed="9"/>
        <rFont val="Arial"/>
        <family val="2"/>
      </rPr>
      <t xml:space="preserve">  x</t>
    </r>
    <r>
      <rPr>
        <sz val="2"/>
        <rFont val="Arial"/>
        <family val="2"/>
      </rPr>
      <t xml:space="preserve">     </t>
    </r>
    <r>
      <rPr>
        <sz val="11"/>
        <rFont val="Arial"/>
        <family val="0"/>
      </rPr>
      <t xml:space="preserve">             =           </t>
    </r>
  </si>
  <si>
    <t>For Budgeted production</t>
  </si>
  <si>
    <r>
      <t xml:space="preserve">  </t>
    </r>
    <r>
      <rPr>
        <sz val="11"/>
        <color indexed="9"/>
        <rFont val="Arial"/>
        <family val="2"/>
      </rPr>
      <t xml:space="preserve">  </t>
    </r>
    <r>
      <rPr>
        <sz val="1"/>
        <color indexed="9"/>
        <rFont val="Arial"/>
        <family val="2"/>
      </rPr>
      <t xml:space="preserve"> x</t>
    </r>
    <r>
      <rPr>
        <sz val="11"/>
        <color indexed="9"/>
        <rFont val="Arial"/>
        <family val="2"/>
      </rPr>
      <t xml:space="preserve">      </t>
    </r>
    <r>
      <rPr>
        <sz val="11"/>
        <rFont val="Arial"/>
        <family val="2"/>
      </rPr>
      <t>=</t>
    </r>
  </si>
  <si>
    <t>Actual Production</t>
  </si>
  <si>
    <t>APPENDIX - III</t>
  </si>
  <si>
    <t>by Actual mean method</t>
  </si>
  <si>
    <t>by Actual Mean Method</t>
  </si>
  <si>
    <r>
      <t>∑x</t>
    </r>
    <r>
      <rPr>
        <b/>
        <vertAlign val="superscript"/>
        <sz val="11"/>
        <rFont val="Arial"/>
        <family val="0"/>
      </rPr>
      <t xml:space="preserve">2 </t>
    </r>
    <r>
      <rPr>
        <b/>
        <sz val="11"/>
        <rFont val="Arial"/>
        <family val="0"/>
      </rPr>
      <t xml:space="preserve"> =</t>
    </r>
  </si>
  <si>
    <r>
      <t>∑y</t>
    </r>
    <r>
      <rPr>
        <b/>
        <vertAlign val="superscript"/>
        <sz val="11"/>
        <rFont val="Arial"/>
        <family val="0"/>
      </rPr>
      <t xml:space="preserve">2   </t>
    </r>
    <r>
      <rPr>
        <b/>
        <sz val="11"/>
        <rFont val="Arial"/>
        <family val="0"/>
      </rPr>
      <t>=</t>
    </r>
  </si>
  <si>
    <t>∑Y          =</t>
  </si>
  <si>
    <t>Note: Assuming X as Actual Sales and Y as Actual Production</t>
  </si>
  <si>
    <t>ii. Calculation of Karl Pearson's Correlation Coefficient ( r )</t>
  </si>
  <si>
    <r>
      <t>√  x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>y</t>
    </r>
    <r>
      <rPr>
        <vertAlign val="superscript"/>
        <sz val="11"/>
        <rFont val="Arial"/>
        <family val="0"/>
      </rPr>
      <t>2</t>
    </r>
  </si>
  <si>
    <t>√ 70172200 x 66316457.20</t>
  </si>
  <si>
    <t>∑Y = 232627</t>
  </si>
  <si>
    <t>∑XY = -12547</t>
  </si>
  <si>
    <t>√93531380 x 141619045</t>
  </si>
  <si>
    <t>∑XY = -21190</t>
  </si>
  <si>
    <t>∑Y = 240918</t>
  </si>
  <si>
    <t>√66316457.2 x 141619045</t>
  </si>
  <si>
    <t xml:space="preserve">             =</t>
  </si>
  <si>
    <t>2063/64</t>
  </si>
  <si>
    <t>2064/65</t>
  </si>
  <si>
    <t>APPENDIX - IV</t>
  </si>
  <si>
    <t>Gorakhkali Rubber Udhyog Limited</t>
  </si>
  <si>
    <t>Cash Flow Statement</t>
  </si>
  <si>
    <t>From the fiscal year 2060/61 to 2064/65</t>
  </si>
  <si>
    <t>Units in Rs.</t>
  </si>
  <si>
    <t>Particulars</t>
  </si>
  <si>
    <t>Fiscal Year</t>
  </si>
  <si>
    <t>A.</t>
  </si>
  <si>
    <t>Cash Flow From Operating Activities</t>
  </si>
  <si>
    <t>1. Net Profit(Loss) before income Tax</t>
  </si>
  <si>
    <t>and extraordinary Income and Expenditure</t>
  </si>
  <si>
    <t>Adjustment</t>
  </si>
  <si>
    <t>a. Depreciation</t>
  </si>
  <si>
    <t>b. Interest Expenses</t>
  </si>
  <si>
    <t>c. Technical Expenes written off</t>
  </si>
  <si>
    <t>d. (Profit)/Loss on sale of Assets</t>
  </si>
  <si>
    <t>2. Cash Flow from Working Capital Changes</t>
  </si>
  <si>
    <t>a. Increase/(Decrease) in Trade &amp; Other Payables</t>
  </si>
  <si>
    <t>b. (Increase)/Decrease in Inventories</t>
  </si>
  <si>
    <t>c. (Increase)/Decrease in Trade &amp; Other Receivables</t>
  </si>
  <si>
    <t>d. (Increase)/Decrease in Advance, Loans and Deposits</t>
  </si>
  <si>
    <t>Net Cash Flow from Operating Activities (A)</t>
  </si>
  <si>
    <t>Income Statement of Gorakhkali Rubber Udhyog Limited</t>
  </si>
  <si>
    <t>as on 2060/61 to 2064/65</t>
  </si>
  <si>
    <t>Sales revenue</t>
  </si>
  <si>
    <t>Less:COGS</t>
  </si>
  <si>
    <t>Gross Profit</t>
  </si>
  <si>
    <t>Less:Administrative Exps.</t>
  </si>
  <si>
    <t xml:space="preserve">        Selling &amp; Distribution Exps.</t>
  </si>
  <si>
    <t>Add: Other Income</t>
  </si>
  <si>
    <t>EBIT</t>
  </si>
  <si>
    <t>Less:Interest</t>
  </si>
  <si>
    <t>Net Loss</t>
  </si>
  <si>
    <t>Less:Tax</t>
  </si>
  <si>
    <t>Net Profit after Tax</t>
  </si>
  <si>
    <t>APPENDIX - V</t>
  </si>
  <si>
    <r>
      <t xml:space="preserve">                               Balance Sheet from fiscal year 2060/61 to 2064/65          </t>
    </r>
    <r>
      <rPr>
        <b/>
        <sz val="10"/>
        <rFont val="Arial"/>
        <family val="2"/>
      </rPr>
      <t>Units in Rs.</t>
    </r>
  </si>
  <si>
    <t>Liabilities</t>
  </si>
  <si>
    <t>1. Capital and Reserve fund</t>
  </si>
  <si>
    <t>a. Share capital</t>
  </si>
  <si>
    <t>b. Reserve fund and Profit</t>
  </si>
  <si>
    <t>2. Mid-term &amp; Long- term Loan</t>
  </si>
  <si>
    <t>a. Secured Loan</t>
  </si>
  <si>
    <t>b. Unsecured Loan</t>
  </si>
  <si>
    <t>Grand Total</t>
  </si>
  <si>
    <t>Assets</t>
  </si>
  <si>
    <t>1. Fixed Assets</t>
  </si>
  <si>
    <t>2. Investment</t>
  </si>
  <si>
    <t>3. Current Assets</t>
  </si>
  <si>
    <t>a. Inventory</t>
  </si>
  <si>
    <t>b. Trade &amp; Other Recievables</t>
  </si>
  <si>
    <t>c. Cash and Bank Balance</t>
  </si>
  <si>
    <t>d. Advance, Loans and Deposit</t>
  </si>
  <si>
    <t>Less: Current Liabilities and Provisions</t>
  </si>
  <si>
    <t>a. Trade &amp; Other Payables</t>
  </si>
  <si>
    <t>b. Short term Loan</t>
  </si>
  <si>
    <t>Net Current Assets</t>
  </si>
  <si>
    <t>APPENDIX-VI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</si>
</sst>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0"/>
    <numFmt numFmtId="172" formatCode="0.0000"/>
  </numFmts>
  <fonts count="5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9"/>
      <name val="Arial"/>
      <family val="0"/>
    </font>
    <font>
      <sz val="12"/>
      <color indexed="9"/>
      <name val="Arial"/>
      <family val="0"/>
    </font>
    <font>
      <b/>
      <sz val="14"/>
      <name val="Arial"/>
      <family val="2"/>
    </font>
    <font>
      <vertAlign val="subscript"/>
      <sz val="11"/>
      <name val="Arial"/>
      <family val="0"/>
    </font>
    <font>
      <vertAlign val="superscript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vertAlign val="superscript"/>
      <sz val="11"/>
      <name val="Arial"/>
      <family val="2"/>
    </font>
    <font>
      <sz val="2"/>
      <name val="Arial"/>
      <family val="2"/>
    </font>
    <font>
      <sz val="2"/>
      <color indexed="9"/>
      <name val="Arial"/>
      <family val="2"/>
    </font>
    <font>
      <sz val="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 horizontal="left"/>
    </xf>
    <xf numFmtId="0" fontId="9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10" fontId="7" fillId="0" borderId="0" xfId="59" applyNumberFormat="1" applyFont="1" applyAlignment="1">
      <alignment horizontal="left"/>
    </xf>
    <xf numFmtId="17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2" fillId="0" borderId="10" xfId="0" applyFont="1" applyBorder="1" applyAlignment="1">
      <alignment/>
    </xf>
    <xf numFmtId="1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66675</xdr:rowOff>
    </xdr:from>
    <xdr:to>
      <xdr:col>4</xdr:col>
      <xdr:colOff>600075</xdr:colOff>
      <xdr:row>3</xdr:row>
      <xdr:rowOff>66675</xdr:rowOff>
    </xdr:to>
    <xdr:grpSp>
      <xdr:nvGrpSpPr>
        <xdr:cNvPr id="1" name="Group 145"/>
        <xdr:cNvGrpSpPr>
          <a:grpSpLocks/>
        </xdr:cNvGrpSpPr>
      </xdr:nvGrpSpPr>
      <xdr:grpSpPr>
        <a:xfrm>
          <a:off x="2647950" y="838200"/>
          <a:ext cx="742950" cy="0"/>
          <a:chOff x="278" y="89"/>
          <a:chExt cx="78" cy="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78" y="8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50" y="8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15</xdr:row>
      <xdr:rowOff>66675</xdr:rowOff>
    </xdr:from>
    <xdr:to>
      <xdr:col>5</xdr:col>
      <xdr:colOff>438150</xdr:colOff>
      <xdr:row>15</xdr:row>
      <xdr:rowOff>66675</xdr:rowOff>
    </xdr:to>
    <xdr:grpSp>
      <xdr:nvGrpSpPr>
        <xdr:cNvPr id="4" name="Group 81"/>
        <xdr:cNvGrpSpPr>
          <a:grpSpLocks/>
        </xdr:cNvGrpSpPr>
      </xdr:nvGrpSpPr>
      <xdr:grpSpPr>
        <a:xfrm>
          <a:off x="952500" y="3895725"/>
          <a:ext cx="2962275" cy="0"/>
          <a:chOff x="105" y="415"/>
          <a:chExt cx="315" cy="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105" y="41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415" y="41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647700</xdr:colOff>
      <xdr:row>18</xdr:row>
      <xdr:rowOff>142875</xdr:rowOff>
    </xdr:from>
    <xdr:to>
      <xdr:col>10</xdr:col>
      <xdr:colOff>647700</xdr:colOff>
      <xdr:row>18</xdr:row>
      <xdr:rowOff>142875</xdr:rowOff>
    </xdr:to>
    <xdr:sp>
      <xdr:nvSpPr>
        <xdr:cNvPr id="7" name="Line 22"/>
        <xdr:cNvSpPr>
          <a:spLocks/>
        </xdr:cNvSpPr>
      </xdr:nvSpPr>
      <xdr:spPr>
        <a:xfrm>
          <a:off x="93726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18</xdr:row>
      <xdr:rowOff>142875</xdr:rowOff>
    </xdr:from>
    <xdr:to>
      <xdr:col>10</xdr:col>
      <xdr:colOff>647700</xdr:colOff>
      <xdr:row>18</xdr:row>
      <xdr:rowOff>142875</xdr:rowOff>
    </xdr:to>
    <xdr:sp>
      <xdr:nvSpPr>
        <xdr:cNvPr id="8" name="Line 21"/>
        <xdr:cNvSpPr>
          <a:spLocks/>
        </xdr:cNvSpPr>
      </xdr:nvSpPr>
      <xdr:spPr>
        <a:xfrm>
          <a:off x="93726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171450</xdr:rowOff>
    </xdr:from>
    <xdr:to>
      <xdr:col>12</xdr:col>
      <xdr:colOff>66675</xdr:colOff>
      <xdr:row>17</xdr:row>
      <xdr:rowOff>171450</xdr:rowOff>
    </xdr:to>
    <xdr:sp>
      <xdr:nvSpPr>
        <xdr:cNvPr id="9" name="Line 20"/>
        <xdr:cNvSpPr>
          <a:spLocks/>
        </xdr:cNvSpPr>
      </xdr:nvSpPr>
      <xdr:spPr>
        <a:xfrm>
          <a:off x="110490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36</xdr:row>
      <xdr:rowOff>76200</xdr:rowOff>
    </xdr:from>
    <xdr:to>
      <xdr:col>24</xdr:col>
      <xdr:colOff>381000</xdr:colOff>
      <xdr:row>36</xdr:row>
      <xdr:rowOff>76200</xdr:rowOff>
    </xdr:to>
    <xdr:sp>
      <xdr:nvSpPr>
        <xdr:cNvPr id="10" name="Line 19"/>
        <xdr:cNvSpPr>
          <a:spLocks/>
        </xdr:cNvSpPr>
      </xdr:nvSpPr>
      <xdr:spPr>
        <a:xfrm>
          <a:off x="18602325" y="9010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40</xdr:row>
      <xdr:rowOff>66675</xdr:rowOff>
    </xdr:from>
    <xdr:to>
      <xdr:col>4</xdr:col>
      <xdr:colOff>590550</xdr:colOff>
      <xdr:row>40</xdr:row>
      <xdr:rowOff>66675</xdr:rowOff>
    </xdr:to>
    <xdr:grpSp>
      <xdr:nvGrpSpPr>
        <xdr:cNvPr id="11" name="Group 146"/>
        <xdr:cNvGrpSpPr>
          <a:grpSpLocks/>
        </xdr:cNvGrpSpPr>
      </xdr:nvGrpSpPr>
      <xdr:grpSpPr>
        <a:xfrm>
          <a:off x="2647950" y="10029825"/>
          <a:ext cx="733425" cy="0"/>
          <a:chOff x="278" y="1092"/>
          <a:chExt cx="77" cy="0"/>
        </a:xfrm>
        <a:solidFill>
          <a:srgbClr val="FFFFFF"/>
        </a:solidFill>
      </xdr:grpSpPr>
      <xdr:sp>
        <xdr:nvSpPr>
          <xdr:cNvPr id="12" name="Line 24"/>
          <xdr:cNvSpPr>
            <a:spLocks/>
          </xdr:cNvSpPr>
        </xdr:nvSpPr>
        <xdr:spPr>
          <a:xfrm>
            <a:off x="278" y="1092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5"/>
          <xdr:cNvSpPr>
            <a:spLocks/>
          </xdr:cNvSpPr>
        </xdr:nvSpPr>
        <xdr:spPr>
          <a:xfrm>
            <a:off x="349" y="1092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77</xdr:row>
      <xdr:rowOff>66675</xdr:rowOff>
    </xdr:from>
    <xdr:to>
      <xdr:col>4</xdr:col>
      <xdr:colOff>590550</xdr:colOff>
      <xdr:row>77</xdr:row>
      <xdr:rowOff>66675</xdr:rowOff>
    </xdr:to>
    <xdr:grpSp>
      <xdr:nvGrpSpPr>
        <xdr:cNvPr id="14" name="Group 147"/>
        <xdr:cNvGrpSpPr>
          <a:grpSpLocks/>
        </xdr:cNvGrpSpPr>
      </xdr:nvGrpSpPr>
      <xdr:grpSpPr>
        <a:xfrm>
          <a:off x="2638425" y="19221450"/>
          <a:ext cx="742950" cy="0"/>
          <a:chOff x="277" y="2093"/>
          <a:chExt cx="78" cy="0"/>
        </a:xfrm>
        <a:solidFill>
          <a:srgbClr val="FFFFFF"/>
        </a:solidFill>
      </xdr:grpSpPr>
      <xdr:sp>
        <xdr:nvSpPr>
          <xdr:cNvPr id="15" name="Line 29"/>
          <xdr:cNvSpPr>
            <a:spLocks/>
          </xdr:cNvSpPr>
        </xdr:nvSpPr>
        <xdr:spPr>
          <a:xfrm>
            <a:off x="277" y="209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0"/>
          <xdr:cNvSpPr>
            <a:spLocks/>
          </xdr:cNvSpPr>
        </xdr:nvSpPr>
        <xdr:spPr>
          <a:xfrm>
            <a:off x="349" y="209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89</xdr:row>
      <xdr:rowOff>66675</xdr:rowOff>
    </xdr:from>
    <xdr:to>
      <xdr:col>1</xdr:col>
      <xdr:colOff>438150</xdr:colOff>
      <xdr:row>89</xdr:row>
      <xdr:rowOff>66675</xdr:rowOff>
    </xdr:to>
    <xdr:sp>
      <xdr:nvSpPr>
        <xdr:cNvPr id="17" name="Line 31"/>
        <xdr:cNvSpPr>
          <a:spLocks/>
        </xdr:cNvSpPr>
      </xdr:nvSpPr>
      <xdr:spPr>
        <a:xfrm>
          <a:off x="952500" y="22278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89</xdr:row>
      <xdr:rowOff>66675</xdr:rowOff>
    </xdr:from>
    <xdr:to>
      <xdr:col>5</xdr:col>
      <xdr:colOff>438150</xdr:colOff>
      <xdr:row>89</xdr:row>
      <xdr:rowOff>66675</xdr:rowOff>
    </xdr:to>
    <xdr:sp>
      <xdr:nvSpPr>
        <xdr:cNvPr id="18" name="Line 32"/>
        <xdr:cNvSpPr>
          <a:spLocks/>
        </xdr:cNvSpPr>
      </xdr:nvSpPr>
      <xdr:spPr>
        <a:xfrm>
          <a:off x="3867150" y="22278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19050</xdr:rowOff>
    </xdr:from>
    <xdr:to>
      <xdr:col>7</xdr:col>
      <xdr:colOff>676275</xdr:colOff>
      <xdr:row>16</xdr:row>
      <xdr:rowOff>19050</xdr:rowOff>
    </xdr:to>
    <xdr:grpSp>
      <xdr:nvGrpSpPr>
        <xdr:cNvPr id="19" name="Group 38"/>
        <xdr:cNvGrpSpPr>
          <a:grpSpLocks/>
        </xdr:cNvGrpSpPr>
      </xdr:nvGrpSpPr>
      <xdr:grpSpPr>
        <a:xfrm>
          <a:off x="1314450" y="4038600"/>
          <a:ext cx="4543425" cy="0"/>
          <a:chOff x="147" y="381"/>
          <a:chExt cx="460" cy="0"/>
        </a:xfrm>
        <a:solidFill>
          <a:srgbClr val="FFFFFF"/>
        </a:solidFill>
      </xdr:grpSpPr>
      <xdr:sp>
        <xdr:nvSpPr>
          <xdr:cNvPr id="20" name="Line 34"/>
          <xdr:cNvSpPr>
            <a:spLocks/>
          </xdr:cNvSpPr>
        </xdr:nvSpPr>
        <xdr:spPr>
          <a:xfrm>
            <a:off x="147" y="38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5"/>
          <xdr:cNvSpPr>
            <a:spLocks/>
          </xdr:cNvSpPr>
        </xdr:nvSpPr>
        <xdr:spPr>
          <a:xfrm>
            <a:off x="449" y="38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6"/>
          <xdr:cNvSpPr>
            <a:spLocks/>
          </xdr:cNvSpPr>
        </xdr:nvSpPr>
        <xdr:spPr>
          <a:xfrm>
            <a:off x="230" y="381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7"/>
          <xdr:cNvSpPr>
            <a:spLocks/>
          </xdr:cNvSpPr>
        </xdr:nvSpPr>
        <xdr:spPr>
          <a:xfrm>
            <a:off x="556" y="381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619125</xdr:colOff>
      <xdr:row>22</xdr:row>
      <xdr:rowOff>66675</xdr:rowOff>
    </xdr:to>
    <xdr:grpSp>
      <xdr:nvGrpSpPr>
        <xdr:cNvPr id="24" name="Group 82"/>
        <xdr:cNvGrpSpPr>
          <a:grpSpLocks/>
        </xdr:cNvGrpSpPr>
      </xdr:nvGrpSpPr>
      <xdr:grpSpPr>
        <a:xfrm>
          <a:off x="1323975" y="5267325"/>
          <a:ext cx="561975" cy="276225"/>
          <a:chOff x="139" y="570"/>
          <a:chExt cx="59" cy="35"/>
        </a:xfrm>
        <a:solidFill>
          <a:srgbClr val="FFFFFF"/>
        </a:solidFill>
      </xdr:grpSpPr>
      <xdr:sp>
        <xdr:nvSpPr>
          <xdr:cNvPr id="25" name="Line 40"/>
          <xdr:cNvSpPr>
            <a:spLocks/>
          </xdr:cNvSpPr>
        </xdr:nvSpPr>
        <xdr:spPr>
          <a:xfrm>
            <a:off x="181" y="574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2"/>
          <xdr:cNvSpPr>
            <a:spLocks/>
          </xdr:cNvSpPr>
        </xdr:nvSpPr>
        <xdr:spPr>
          <a:xfrm rot="20724706" flipH="1">
            <a:off x="139" y="572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3"/>
          <xdr:cNvSpPr>
            <a:spLocks/>
          </xdr:cNvSpPr>
        </xdr:nvSpPr>
        <xdr:spPr>
          <a:xfrm>
            <a:off x="150" y="570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"/>
          <xdr:cNvSpPr>
            <a:spLocks/>
          </xdr:cNvSpPr>
        </xdr:nvSpPr>
        <xdr:spPr>
          <a:xfrm>
            <a:off x="148" y="59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21</xdr:row>
      <xdr:rowOff>28575</xdr:rowOff>
    </xdr:from>
    <xdr:to>
      <xdr:col>4</xdr:col>
      <xdr:colOff>19050</xdr:colOff>
      <xdr:row>22</xdr:row>
      <xdr:rowOff>66675</xdr:rowOff>
    </xdr:to>
    <xdr:grpSp>
      <xdr:nvGrpSpPr>
        <xdr:cNvPr id="29" name="Group 53"/>
        <xdr:cNvGrpSpPr>
          <a:grpSpLocks/>
        </xdr:cNvGrpSpPr>
      </xdr:nvGrpSpPr>
      <xdr:grpSpPr>
        <a:xfrm>
          <a:off x="2085975" y="5267325"/>
          <a:ext cx="723900" cy="276225"/>
          <a:chOff x="228" y="516"/>
          <a:chExt cx="76" cy="35"/>
        </a:xfrm>
        <a:solidFill>
          <a:srgbClr val="FFFFFF"/>
        </a:solidFill>
      </xdr:grpSpPr>
      <xdr:sp>
        <xdr:nvSpPr>
          <xdr:cNvPr id="30" name="Line 48"/>
          <xdr:cNvSpPr>
            <a:spLocks/>
          </xdr:cNvSpPr>
        </xdr:nvSpPr>
        <xdr:spPr>
          <a:xfrm rot="20724706" flipH="1">
            <a:off x="22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9"/>
          <xdr:cNvSpPr>
            <a:spLocks/>
          </xdr:cNvSpPr>
        </xdr:nvSpPr>
        <xdr:spPr>
          <a:xfrm>
            <a:off x="238" y="5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1"/>
          <xdr:cNvSpPr>
            <a:spLocks/>
          </xdr:cNvSpPr>
        </xdr:nvSpPr>
        <xdr:spPr>
          <a:xfrm>
            <a:off x="240" y="54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21</xdr:row>
      <xdr:rowOff>28575</xdr:rowOff>
    </xdr:from>
    <xdr:to>
      <xdr:col>6</xdr:col>
      <xdr:colOff>619125</xdr:colOff>
      <xdr:row>22</xdr:row>
      <xdr:rowOff>66675</xdr:rowOff>
    </xdr:to>
    <xdr:grpSp>
      <xdr:nvGrpSpPr>
        <xdr:cNvPr id="33" name="Group 65"/>
        <xdr:cNvGrpSpPr>
          <a:grpSpLocks/>
        </xdr:cNvGrpSpPr>
      </xdr:nvGrpSpPr>
      <xdr:grpSpPr>
        <a:xfrm>
          <a:off x="4371975" y="5267325"/>
          <a:ext cx="561975" cy="276225"/>
          <a:chOff x="468" y="516"/>
          <a:chExt cx="59" cy="35"/>
        </a:xfrm>
        <a:solidFill>
          <a:srgbClr val="FFFFFF"/>
        </a:solidFill>
      </xdr:grpSpPr>
      <xdr:sp>
        <xdr:nvSpPr>
          <xdr:cNvPr id="34" name="Line 56"/>
          <xdr:cNvSpPr>
            <a:spLocks/>
          </xdr:cNvSpPr>
        </xdr:nvSpPr>
        <xdr:spPr>
          <a:xfrm>
            <a:off x="510" y="52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7"/>
          <xdr:cNvSpPr>
            <a:spLocks/>
          </xdr:cNvSpPr>
        </xdr:nvSpPr>
        <xdr:spPr>
          <a:xfrm rot="20724706" flipH="1">
            <a:off x="46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58"/>
          <xdr:cNvSpPr>
            <a:spLocks/>
          </xdr:cNvSpPr>
        </xdr:nvSpPr>
        <xdr:spPr>
          <a:xfrm>
            <a:off x="479" y="51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59"/>
          <xdr:cNvSpPr>
            <a:spLocks/>
          </xdr:cNvSpPr>
        </xdr:nvSpPr>
        <xdr:spPr>
          <a:xfrm>
            <a:off x="477" y="544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21</xdr:row>
      <xdr:rowOff>28575</xdr:rowOff>
    </xdr:from>
    <xdr:to>
      <xdr:col>8</xdr:col>
      <xdr:colOff>9525</xdr:colOff>
      <xdr:row>22</xdr:row>
      <xdr:rowOff>66675</xdr:rowOff>
    </xdr:to>
    <xdr:grpSp>
      <xdr:nvGrpSpPr>
        <xdr:cNvPr id="38" name="Group 60"/>
        <xdr:cNvGrpSpPr>
          <a:grpSpLocks/>
        </xdr:cNvGrpSpPr>
      </xdr:nvGrpSpPr>
      <xdr:grpSpPr>
        <a:xfrm>
          <a:off x="5238750" y="5267325"/>
          <a:ext cx="828675" cy="276225"/>
          <a:chOff x="228" y="516"/>
          <a:chExt cx="76" cy="35"/>
        </a:xfrm>
        <a:solidFill>
          <a:srgbClr val="FFFFFF"/>
        </a:solidFill>
      </xdr:grpSpPr>
      <xdr:sp>
        <xdr:nvSpPr>
          <xdr:cNvPr id="39" name="Line 61"/>
          <xdr:cNvSpPr>
            <a:spLocks/>
          </xdr:cNvSpPr>
        </xdr:nvSpPr>
        <xdr:spPr>
          <a:xfrm rot="20724706" flipH="1">
            <a:off x="22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62"/>
          <xdr:cNvSpPr>
            <a:spLocks/>
          </xdr:cNvSpPr>
        </xdr:nvSpPr>
        <xdr:spPr>
          <a:xfrm>
            <a:off x="238" y="5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63"/>
          <xdr:cNvSpPr>
            <a:spLocks/>
          </xdr:cNvSpPr>
        </xdr:nvSpPr>
        <xdr:spPr>
          <a:xfrm>
            <a:off x="240" y="54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27</xdr:row>
      <xdr:rowOff>228600</xdr:rowOff>
    </xdr:from>
    <xdr:to>
      <xdr:col>3</xdr:col>
      <xdr:colOff>685800</xdr:colOff>
      <xdr:row>28</xdr:row>
      <xdr:rowOff>38100</xdr:rowOff>
    </xdr:to>
    <xdr:grpSp>
      <xdr:nvGrpSpPr>
        <xdr:cNvPr id="42" name="Group 75"/>
        <xdr:cNvGrpSpPr>
          <a:grpSpLocks/>
        </xdr:cNvGrpSpPr>
      </xdr:nvGrpSpPr>
      <xdr:grpSpPr>
        <a:xfrm>
          <a:off x="1285875" y="6924675"/>
          <a:ext cx="1419225" cy="47625"/>
          <a:chOff x="144" y="703"/>
          <a:chExt cx="149" cy="6"/>
        </a:xfrm>
        <a:solidFill>
          <a:srgbClr val="FFFFFF"/>
        </a:solidFill>
      </xdr:grpSpPr>
      <xdr:grpSp>
        <xdr:nvGrpSpPr>
          <xdr:cNvPr id="43" name="Group 73"/>
          <xdr:cNvGrpSpPr>
            <a:grpSpLocks/>
          </xdr:cNvGrpSpPr>
        </xdr:nvGrpSpPr>
        <xdr:grpSpPr>
          <a:xfrm>
            <a:off x="144" y="703"/>
            <a:ext cx="28" cy="6"/>
            <a:chOff x="144" y="703"/>
            <a:chExt cx="28" cy="6"/>
          </a:xfrm>
          <a:solidFill>
            <a:srgbClr val="FFFFFF"/>
          </a:solidFill>
        </xdr:grpSpPr>
        <xdr:sp>
          <xdr:nvSpPr>
            <xdr:cNvPr id="44" name="Line 69"/>
            <xdr:cNvSpPr>
              <a:spLocks/>
            </xdr:cNvSpPr>
          </xdr:nvSpPr>
          <xdr:spPr>
            <a:xfrm>
              <a:off x="148" y="7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72"/>
            <xdr:cNvSpPr>
              <a:spLocks/>
            </xdr:cNvSpPr>
          </xdr:nvSpPr>
          <xdr:spPr>
            <a:xfrm>
              <a:off x="144" y="703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Line 74"/>
          <xdr:cNvSpPr>
            <a:spLocks/>
          </xdr:cNvSpPr>
        </xdr:nvSpPr>
        <xdr:spPr>
          <a:xfrm>
            <a:off x="234" y="705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27</xdr:row>
      <xdr:rowOff>228600</xdr:rowOff>
    </xdr:from>
    <xdr:to>
      <xdr:col>7</xdr:col>
      <xdr:colOff>685800</xdr:colOff>
      <xdr:row>28</xdr:row>
      <xdr:rowOff>38100</xdr:rowOff>
    </xdr:to>
    <xdr:grpSp>
      <xdr:nvGrpSpPr>
        <xdr:cNvPr id="47" name="Group 76"/>
        <xdr:cNvGrpSpPr>
          <a:grpSpLocks/>
        </xdr:cNvGrpSpPr>
      </xdr:nvGrpSpPr>
      <xdr:grpSpPr>
        <a:xfrm>
          <a:off x="4333875" y="6924675"/>
          <a:ext cx="1533525" cy="47625"/>
          <a:chOff x="144" y="703"/>
          <a:chExt cx="149" cy="6"/>
        </a:xfrm>
        <a:solidFill>
          <a:srgbClr val="FFFFFF"/>
        </a:solidFill>
      </xdr:grpSpPr>
      <xdr:grpSp>
        <xdr:nvGrpSpPr>
          <xdr:cNvPr id="48" name="Group 77"/>
          <xdr:cNvGrpSpPr>
            <a:grpSpLocks/>
          </xdr:cNvGrpSpPr>
        </xdr:nvGrpSpPr>
        <xdr:grpSpPr>
          <a:xfrm>
            <a:off x="144" y="703"/>
            <a:ext cx="28" cy="6"/>
            <a:chOff x="144" y="703"/>
            <a:chExt cx="28" cy="6"/>
          </a:xfrm>
          <a:solidFill>
            <a:srgbClr val="FFFFFF"/>
          </a:solidFill>
        </xdr:grpSpPr>
        <xdr:sp>
          <xdr:nvSpPr>
            <xdr:cNvPr id="49" name="Line 78"/>
            <xdr:cNvSpPr>
              <a:spLocks/>
            </xdr:cNvSpPr>
          </xdr:nvSpPr>
          <xdr:spPr>
            <a:xfrm>
              <a:off x="148" y="7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79"/>
            <xdr:cNvSpPr>
              <a:spLocks/>
            </xdr:cNvSpPr>
          </xdr:nvSpPr>
          <xdr:spPr>
            <a:xfrm>
              <a:off x="144" y="703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" name="Line 80"/>
          <xdr:cNvSpPr>
            <a:spLocks/>
          </xdr:cNvSpPr>
        </xdr:nvSpPr>
        <xdr:spPr>
          <a:xfrm>
            <a:off x="234" y="705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34</xdr:row>
      <xdr:rowOff>0</xdr:rowOff>
    </xdr:from>
    <xdr:to>
      <xdr:col>2</xdr:col>
      <xdr:colOff>533400</xdr:colOff>
      <xdr:row>34</xdr:row>
      <xdr:rowOff>0</xdr:rowOff>
    </xdr:to>
    <xdr:sp>
      <xdr:nvSpPr>
        <xdr:cNvPr id="52" name="Line 86"/>
        <xdr:cNvSpPr>
          <a:spLocks/>
        </xdr:cNvSpPr>
      </xdr:nvSpPr>
      <xdr:spPr>
        <a:xfrm>
          <a:off x="1362075" y="8420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34</xdr:row>
      <xdr:rowOff>47625</xdr:rowOff>
    </xdr:from>
    <xdr:to>
      <xdr:col>2</xdr:col>
      <xdr:colOff>428625</xdr:colOff>
      <xdr:row>34</xdr:row>
      <xdr:rowOff>47625</xdr:rowOff>
    </xdr:to>
    <xdr:sp>
      <xdr:nvSpPr>
        <xdr:cNvPr id="53" name="Line 87"/>
        <xdr:cNvSpPr>
          <a:spLocks/>
        </xdr:cNvSpPr>
      </xdr:nvSpPr>
      <xdr:spPr>
        <a:xfrm>
          <a:off x="1371600" y="846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66675</xdr:rowOff>
    </xdr:from>
    <xdr:to>
      <xdr:col>5</xdr:col>
      <xdr:colOff>47625</xdr:colOff>
      <xdr:row>34</xdr:row>
      <xdr:rowOff>66675</xdr:rowOff>
    </xdr:to>
    <xdr:sp>
      <xdr:nvSpPr>
        <xdr:cNvPr id="54" name="Line 93"/>
        <xdr:cNvSpPr>
          <a:spLocks/>
        </xdr:cNvSpPr>
      </xdr:nvSpPr>
      <xdr:spPr>
        <a:xfrm>
          <a:off x="2124075" y="84867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34</xdr:row>
      <xdr:rowOff>9525</xdr:rowOff>
    </xdr:from>
    <xdr:to>
      <xdr:col>5</xdr:col>
      <xdr:colOff>114300</xdr:colOff>
      <xdr:row>34</xdr:row>
      <xdr:rowOff>9525</xdr:rowOff>
    </xdr:to>
    <xdr:sp>
      <xdr:nvSpPr>
        <xdr:cNvPr id="55" name="Line 94"/>
        <xdr:cNvSpPr>
          <a:spLocks/>
        </xdr:cNvSpPr>
      </xdr:nvSpPr>
      <xdr:spPr>
        <a:xfrm>
          <a:off x="2181225" y="8429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51</xdr:row>
      <xdr:rowOff>66675</xdr:rowOff>
    </xdr:from>
    <xdr:to>
      <xdr:col>7</xdr:col>
      <xdr:colOff>771525</xdr:colOff>
      <xdr:row>52</xdr:row>
      <xdr:rowOff>9525</xdr:rowOff>
    </xdr:to>
    <xdr:grpSp>
      <xdr:nvGrpSpPr>
        <xdr:cNvPr id="56" name="Group 102"/>
        <xdr:cNvGrpSpPr>
          <a:grpSpLocks/>
        </xdr:cNvGrpSpPr>
      </xdr:nvGrpSpPr>
      <xdr:grpSpPr>
        <a:xfrm>
          <a:off x="952500" y="12830175"/>
          <a:ext cx="5000625" cy="133350"/>
          <a:chOff x="100" y="1390"/>
          <a:chExt cx="525" cy="19"/>
        </a:xfrm>
        <a:solidFill>
          <a:srgbClr val="FFFFFF"/>
        </a:solidFill>
      </xdr:grpSpPr>
      <xdr:grpSp>
        <xdr:nvGrpSpPr>
          <xdr:cNvPr id="57" name="Group 101"/>
          <xdr:cNvGrpSpPr>
            <a:grpSpLocks/>
          </xdr:cNvGrpSpPr>
        </xdr:nvGrpSpPr>
        <xdr:grpSpPr>
          <a:xfrm>
            <a:off x="100" y="1390"/>
            <a:ext cx="311" cy="0"/>
            <a:chOff x="100" y="1390"/>
            <a:chExt cx="311" cy="0"/>
          </a:xfrm>
          <a:solidFill>
            <a:srgbClr val="FFFFFF"/>
          </a:solidFill>
        </xdr:grpSpPr>
        <xdr:sp>
          <xdr:nvSpPr>
            <xdr:cNvPr id="58" name="Line 26"/>
            <xdr:cNvSpPr>
              <a:spLocks/>
            </xdr:cNvSpPr>
          </xdr:nvSpPr>
          <xdr:spPr>
            <a:xfrm>
              <a:off x="100" y="1390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27"/>
            <xdr:cNvSpPr>
              <a:spLocks/>
            </xdr:cNvSpPr>
          </xdr:nvSpPr>
          <xdr:spPr>
            <a:xfrm>
              <a:off x="405" y="1390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95"/>
          <xdr:cNvGrpSpPr>
            <a:grpSpLocks/>
          </xdr:cNvGrpSpPr>
        </xdr:nvGrpSpPr>
        <xdr:grpSpPr>
          <a:xfrm>
            <a:off x="137" y="1409"/>
            <a:ext cx="488" cy="0"/>
            <a:chOff x="147" y="381"/>
            <a:chExt cx="460" cy="0"/>
          </a:xfrm>
          <a:solidFill>
            <a:srgbClr val="FFFFFF"/>
          </a:solidFill>
        </xdr:grpSpPr>
        <xdr:sp>
          <xdr:nvSpPr>
            <xdr:cNvPr id="61" name="Line 96"/>
            <xdr:cNvSpPr>
              <a:spLocks/>
            </xdr:cNvSpPr>
          </xdr:nvSpPr>
          <xdr:spPr>
            <a:xfrm>
              <a:off x="147" y="38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97"/>
            <xdr:cNvSpPr>
              <a:spLocks/>
            </xdr:cNvSpPr>
          </xdr:nvSpPr>
          <xdr:spPr>
            <a:xfrm>
              <a:off x="449" y="38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98"/>
            <xdr:cNvSpPr>
              <a:spLocks/>
            </xdr:cNvSpPr>
          </xdr:nvSpPr>
          <xdr:spPr>
            <a:xfrm>
              <a:off x="230" y="381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99"/>
            <xdr:cNvSpPr>
              <a:spLocks/>
            </xdr:cNvSpPr>
          </xdr:nvSpPr>
          <xdr:spPr>
            <a:xfrm>
              <a:off x="556" y="381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2</xdr:col>
      <xdr:colOff>619125</xdr:colOff>
      <xdr:row>58</xdr:row>
      <xdr:rowOff>66675</xdr:rowOff>
    </xdr:to>
    <xdr:grpSp>
      <xdr:nvGrpSpPr>
        <xdr:cNvPr id="65" name="Group 103"/>
        <xdr:cNvGrpSpPr>
          <a:grpSpLocks/>
        </xdr:cNvGrpSpPr>
      </xdr:nvGrpSpPr>
      <xdr:grpSpPr>
        <a:xfrm>
          <a:off x="1323975" y="14201775"/>
          <a:ext cx="561975" cy="276225"/>
          <a:chOff x="139" y="570"/>
          <a:chExt cx="59" cy="35"/>
        </a:xfrm>
        <a:solidFill>
          <a:srgbClr val="FFFFFF"/>
        </a:solidFill>
      </xdr:grpSpPr>
      <xdr:sp>
        <xdr:nvSpPr>
          <xdr:cNvPr id="66" name="Line 104"/>
          <xdr:cNvSpPr>
            <a:spLocks/>
          </xdr:cNvSpPr>
        </xdr:nvSpPr>
        <xdr:spPr>
          <a:xfrm>
            <a:off x="181" y="574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05"/>
          <xdr:cNvSpPr>
            <a:spLocks/>
          </xdr:cNvSpPr>
        </xdr:nvSpPr>
        <xdr:spPr>
          <a:xfrm rot="20724706" flipH="1">
            <a:off x="139" y="572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06"/>
          <xdr:cNvSpPr>
            <a:spLocks/>
          </xdr:cNvSpPr>
        </xdr:nvSpPr>
        <xdr:spPr>
          <a:xfrm>
            <a:off x="150" y="570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07"/>
          <xdr:cNvSpPr>
            <a:spLocks/>
          </xdr:cNvSpPr>
        </xdr:nvSpPr>
        <xdr:spPr>
          <a:xfrm>
            <a:off x="148" y="59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57</xdr:row>
      <xdr:rowOff>28575</xdr:rowOff>
    </xdr:from>
    <xdr:to>
      <xdr:col>4</xdr:col>
      <xdr:colOff>19050</xdr:colOff>
      <xdr:row>58</xdr:row>
      <xdr:rowOff>66675</xdr:rowOff>
    </xdr:to>
    <xdr:grpSp>
      <xdr:nvGrpSpPr>
        <xdr:cNvPr id="70" name="Group 108"/>
        <xdr:cNvGrpSpPr>
          <a:grpSpLocks/>
        </xdr:cNvGrpSpPr>
      </xdr:nvGrpSpPr>
      <xdr:grpSpPr>
        <a:xfrm>
          <a:off x="2085975" y="14201775"/>
          <a:ext cx="723900" cy="276225"/>
          <a:chOff x="228" y="516"/>
          <a:chExt cx="76" cy="35"/>
        </a:xfrm>
        <a:solidFill>
          <a:srgbClr val="FFFFFF"/>
        </a:solidFill>
      </xdr:grpSpPr>
      <xdr:sp>
        <xdr:nvSpPr>
          <xdr:cNvPr id="71" name="Line 109"/>
          <xdr:cNvSpPr>
            <a:spLocks/>
          </xdr:cNvSpPr>
        </xdr:nvSpPr>
        <xdr:spPr>
          <a:xfrm rot="20724706" flipH="1">
            <a:off x="22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10"/>
          <xdr:cNvSpPr>
            <a:spLocks/>
          </xdr:cNvSpPr>
        </xdr:nvSpPr>
        <xdr:spPr>
          <a:xfrm>
            <a:off x="238" y="5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11"/>
          <xdr:cNvSpPr>
            <a:spLocks/>
          </xdr:cNvSpPr>
        </xdr:nvSpPr>
        <xdr:spPr>
          <a:xfrm>
            <a:off x="240" y="54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57</xdr:row>
      <xdr:rowOff>28575</xdr:rowOff>
    </xdr:from>
    <xdr:to>
      <xdr:col>6</xdr:col>
      <xdr:colOff>619125</xdr:colOff>
      <xdr:row>58</xdr:row>
      <xdr:rowOff>66675</xdr:rowOff>
    </xdr:to>
    <xdr:grpSp>
      <xdr:nvGrpSpPr>
        <xdr:cNvPr id="74" name="Group 112"/>
        <xdr:cNvGrpSpPr>
          <a:grpSpLocks/>
        </xdr:cNvGrpSpPr>
      </xdr:nvGrpSpPr>
      <xdr:grpSpPr>
        <a:xfrm>
          <a:off x="4371975" y="14201775"/>
          <a:ext cx="561975" cy="276225"/>
          <a:chOff x="468" y="516"/>
          <a:chExt cx="59" cy="35"/>
        </a:xfrm>
        <a:solidFill>
          <a:srgbClr val="FFFFFF"/>
        </a:solidFill>
      </xdr:grpSpPr>
      <xdr:sp>
        <xdr:nvSpPr>
          <xdr:cNvPr id="75" name="Line 113"/>
          <xdr:cNvSpPr>
            <a:spLocks/>
          </xdr:cNvSpPr>
        </xdr:nvSpPr>
        <xdr:spPr>
          <a:xfrm>
            <a:off x="510" y="52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14"/>
          <xdr:cNvSpPr>
            <a:spLocks/>
          </xdr:cNvSpPr>
        </xdr:nvSpPr>
        <xdr:spPr>
          <a:xfrm rot="20724706" flipH="1">
            <a:off x="46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15"/>
          <xdr:cNvSpPr>
            <a:spLocks/>
          </xdr:cNvSpPr>
        </xdr:nvSpPr>
        <xdr:spPr>
          <a:xfrm>
            <a:off x="479" y="51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16"/>
          <xdr:cNvSpPr>
            <a:spLocks/>
          </xdr:cNvSpPr>
        </xdr:nvSpPr>
        <xdr:spPr>
          <a:xfrm>
            <a:off x="477" y="544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57</xdr:row>
      <xdr:rowOff>28575</xdr:rowOff>
    </xdr:from>
    <xdr:to>
      <xdr:col>8</xdr:col>
      <xdr:colOff>9525</xdr:colOff>
      <xdr:row>58</xdr:row>
      <xdr:rowOff>66675</xdr:rowOff>
    </xdr:to>
    <xdr:grpSp>
      <xdr:nvGrpSpPr>
        <xdr:cNvPr id="79" name="Group 117"/>
        <xdr:cNvGrpSpPr>
          <a:grpSpLocks/>
        </xdr:cNvGrpSpPr>
      </xdr:nvGrpSpPr>
      <xdr:grpSpPr>
        <a:xfrm>
          <a:off x="5238750" y="14201775"/>
          <a:ext cx="828675" cy="276225"/>
          <a:chOff x="228" y="516"/>
          <a:chExt cx="76" cy="35"/>
        </a:xfrm>
        <a:solidFill>
          <a:srgbClr val="FFFFFF"/>
        </a:solidFill>
      </xdr:grpSpPr>
      <xdr:sp>
        <xdr:nvSpPr>
          <xdr:cNvPr id="80" name="Line 118"/>
          <xdr:cNvSpPr>
            <a:spLocks/>
          </xdr:cNvSpPr>
        </xdr:nvSpPr>
        <xdr:spPr>
          <a:xfrm rot="20724706" flipH="1">
            <a:off x="228" y="518"/>
            <a:ext cx="15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19"/>
          <xdr:cNvSpPr>
            <a:spLocks/>
          </xdr:cNvSpPr>
        </xdr:nvSpPr>
        <xdr:spPr>
          <a:xfrm>
            <a:off x="238" y="5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20"/>
          <xdr:cNvSpPr>
            <a:spLocks/>
          </xdr:cNvSpPr>
        </xdr:nvSpPr>
        <xdr:spPr>
          <a:xfrm>
            <a:off x="240" y="54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63</xdr:row>
      <xdr:rowOff>228600</xdr:rowOff>
    </xdr:from>
    <xdr:to>
      <xdr:col>3</xdr:col>
      <xdr:colOff>685800</xdr:colOff>
      <xdr:row>64</xdr:row>
      <xdr:rowOff>38100</xdr:rowOff>
    </xdr:to>
    <xdr:grpSp>
      <xdr:nvGrpSpPr>
        <xdr:cNvPr id="83" name="Group 121"/>
        <xdr:cNvGrpSpPr>
          <a:grpSpLocks/>
        </xdr:cNvGrpSpPr>
      </xdr:nvGrpSpPr>
      <xdr:grpSpPr>
        <a:xfrm>
          <a:off x="1285875" y="15859125"/>
          <a:ext cx="1419225" cy="47625"/>
          <a:chOff x="144" y="703"/>
          <a:chExt cx="149" cy="6"/>
        </a:xfrm>
        <a:solidFill>
          <a:srgbClr val="FFFFFF"/>
        </a:solidFill>
      </xdr:grpSpPr>
      <xdr:grpSp>
        <xdr:nvGrpSpPr>
          <xdr:cNvPr id="84" name="Group 122"/>
          <xdr:cNvGrpSpPr>
            <a:grpSpLocks/>
          </xdr:cNvGrpSpPr>
        </xdr:nvGrpSpPr>
        <xdr:grpSpPr>
          <a:xfrm>
            <a:off x="144" y="703"/>
            <a:ext cx="28" cy="6"/>
            <a:chOff x="144" y="703"/>
            <a:chExt cx="28" cy="6"/>
          </a:xfrm>
          <a:solidFill>
            <a:srgbClr val="FFFFFF"/>
          </a:solidFill>
        </xdr:grpSpPr>
        <xdr:sp>
          <xdr:nvSpPr>
            <xdr:cNvPr id="85" name="Line 123"/>
            <xdr:cNvSpPr>
              <a:spLocks/>
            </xdr:cNvSpPr>
          </xdr:nvSpPr>
          <xdr:spPr>
            <a:xfrm>
              <a:off x="148" y="7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124"/>
            <xdr:cNvSpPr>
              <a:spLocks/>
            </xdr:cNvSpPr>
          </xdr:nvSpPr>
          <xdr:spPr>
            <a:xfrm>
              <a:off x="144" y="703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" name="Line 125"/>
          <xdr:cNvSpPr>
            <a:spLocks/>
          </xdr:cNvSpPr>
        </xdr:nvSpPr>
        <xdr:spPr>
          <a:xfrm>
            <a:off x="234" y="705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63</xdr:row>
      <xdr:rowOff>228600</xdr:rowOff>
    </xdr:from>
    <xdr:to>
      <xdr:col>7</xdr:col>
      <xdr:colOff>685800</xdr:colOff>
      <xdr:row>64</xdr:row>
      <xdr:rowOff>38100</xdr:rowOff>
    </xdr:to>
    <xdr:grpSp>
      <xdr:nvGrpSpPr>
        <xdr:cNvPr id="88" name="Group 126"/>
        <xdr:cNvGrpSpPr>
          <a:grpSpLocks/>
        </xdr:cNvGrpSpPr>
      </xdr:nvGrpSpPr>
      <xdr:grpSpPr>
        <a:xfrm>
          <a:off x="4333875" y="15859125"/>
          <a:ext cx="1533525" cy="47625"/>
          <a:chOff x="144" y="703"/>
          <a:chExt cx="149" cy="6"/>
        </a:xfrm>
        <a:solidFill>
          <a:srgbClr val="FFFFFF"/>
        </a:solidFill>
      </xdr:grpSpPr>
      <xdr:grpSp>
        <xdr:nvGrpSpPr>
          <xdr:cNvPr id="89" name="Group 127"/>
          <xdr:cNvGrpSpPr>
            <a:grpSpLocks/>
          </xdr:cNvGrpSpPr>
        </xdr:nvGrpSpPr>
        <xdr:grpSpPr>
          <a:xfrm>
            <a:off x="144" y="703"/>
            <a:ext cx="28" cy="6"/>
            <a:chOff x="144" y="703"/>
            <a:chExt cx="28" cy="6"/>
          </a:xfrm>
          <a:solidFill>
            <a:srgbClr val="FFFFFF"/>
          </a:solidFill>
        </xdr:grpSpPr>
        <xdr:sp>
          <xdr:nvSpPr>
            <xdr:cNvPr id="90" name="Line 128"/>
            <xdr:cNvSpPr>
              <a:spLocks/>
            </xdr:cNvSpPr>
          </xdr:nvSpPr>
          <xdr:spPr>
            <a:xfrm>
              <a:off x="148" y="7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129"/>
            <xdr:cNvSpPr>
              <a:spLocks/>
            </xdr:cNvSpPr>
          </xdr:nvSpPr>
          <xdr:spPr>
            <a:xfrm>
              <a:off x="144" y="703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" name="Line 130"/>
          <xdr:cNvSpPr>
            <a:spLocks/>
          </xdr:cNvSpPr>
        </xdr:nvSpPr>
        <xdr:spPr>
          <a:xfrm>
            <a:off x="234" y="705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70</xdr:row>
      <xdr:rowOff>0</xdr:rowOff>
    </xdr:from>
    <xdr:to>
      <xdr:col>2</xdr:col>
      <xdr:colOff>523875</xdr:colOff>
      <xdr:row>70</xdr:row>
      <xdr:rowOff>0</xdr:rowOff>
    </xdr:to>
    <xdr:sp>
      <xdr:nvSpPr>
        <xdr:cNvPr id="93" name="Line 134"/>
        <xdr:cNvSpPr>
          <a:spLocks/>
        </xdr:cNvSpPr>
      </xdr:nvSpPr>
      <xdr:spPr>
        <a:xfrm>
          <a:off x="1352550" y="17354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70</xdr:row>
      <xdr:rowOff>47625</xdr:rowOff>
    </xdr:from>
    <xdr:to>
      <xdr:col>2</xdr:col>
      <xdr:colOff>428625</xdr:colOff>
      <xdr:row>70</xdr:row>
      <xdr:rowOff>47625</xdr:rowOff>
    </xdr:to>
    <xdr:sp>
      <xdr:nvSpPr>
        <xdr:cNvPr id="94" name="Line 135"/>
        <xdr:cNvSpPr>
          <a:spLocks/>
        </xdr:cNvSpPr>
      </xdr:nvSpPr>
      <xdr:spPr>
        <a:xfrm>
          <a:off x="1371600" y="17402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70</xdr:row>
      <xdr:rowOff>0</xdr:rowOff>
    </xdr:from>
    <xdr:to>
      <xdr:col>5</xdr:col>
      <xdr:colOff>76200</xdr:colOff>
      <xdr:row>70</xdr:row>
      <xdr:rowOff>0</xdr:rowOff>
    </xdr:to>
    <xdr:sp>
      <xdr:nvSpPr>
        <xdr:cNvPr id="95" name="Line 143"/>
        <xdr:cNvSpPr>
          <a:spLocks/>
        </xdr:cNvSpPr>
      </xdr:nvSpPr>
      <xdr:spPr>
        <a:xfrm>
          <a:off x="2152650" y="17354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66675</xdr:rowOff>
    </xdr:from>
    <xdr:to>
      <xdr:col>5</xdr:col>
      <xdr:colOff>57150</xdr:colOff>
      <xdr:row>70</xdr:row>
      <xdr:rowOff>66675</xdr:rowOff>
    </xdr:to>
    <xdr:sp>
      <xdr:nvSpPr>
        <xdr:cNvPr id="96" name="Line 144"/>
        <xdr:cNvSpPr>
          <a:spLocks/>
        </xdr:cNvSpPr>
      </xdr:nvSpPr>
      <xdr:spPr>
        <a:xfrm>
          <a:off x="2124075" y="17421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89</xdr:row>
      <xdr:rowOff>66675</xdr:rowOff>
    </xdr:from>
    <xdr:to>
      <xdr:col>7</xdr:col>
      <xdr:colOff>762000</xdr:colOff>
      <xdr:row>90</xdr:row>
      <xdr:rowOff>9525</xdr:rowOff>
    </xdr:to>
    <xdr:grpSp>
      <xdr:nvGrpSpPr>
        <xdr:cNvPr id="97" name="Group 148"/>
        <xdr:cNvGrpSpPr>
          <a:grpSpLocks/>
        </xdr:cNvGrpSpPr>
      </xdr:nvGrpSpPr>
      <xdr:grpSpPr>
        <a:xfrm>
          <a:off x="942975" y="22278975"/>
          <a:ext cx="5000625" cy="133350"/>
          <a:chOff x="100" y="1390"/>
          <a:chExt cx="525" cy="19"/>
        </a:xfrm>
        <a:solidFill>
          <a:srgbClr val="FFFFFF"/>
        </a:solidFill>
      </xdr:grpSpPr>
      <xdr:grpSp>
        <xdr:nvGrpSpPr>
          <xdr:cNvPr id="98" name="Group 149"/>
          <xdr:cNvGrpSpPr>
            <a:grpSpLocks/>
          </xdr:cNvGrpSpPr>
        </xdr:nvGrpSpPr>
        <xdr:grpSpPr>
          <a:xfrm>
            <a:off x="100" y="1390"/>
            <a:ext cx="311" cy="0"/>
            <a:chOff x="100" y="1390"/>
            <a:chExt cx="311" cy="0"/>
          </a:xfrm>
          <a:solidFill>
            <a:srgbClr val="FFFFFF"/>
          </a:solidFill>
        </xdr:grpSpPr>
        <xdr:sp>
          <xdr:nvSpPr>
            <xdr:cNvPr id="99" name="Line 150"/>
            <xdr:cNvSpPr>
              <a:spLocks/>
            </xdr:cNvSpPr>
          </xdr:nvSpPr>
          <xdr:spPr>
            <a:xfrm>
              <a:off x="100" y="1390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51"/>
            <xdr:cNvSpPr>
              <a:spLocks/>
            </xdr:cNvSpPr>
          </xdr:nvSpPr>
          <xdr:spPr>
            <a:xfrm>
              <a:off x="405" y="1390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152"/>
          <xdr:cNvGrpSpPr>
            <a:grpSpLocks/>
          </xdr:cNvGrpSpPr>
        </xdr:nvGrpSpPr>
        <xdr:grpSpPr>
          <a:xfrm>
            <a:off x="137" y="1409"/>
            <a:ext cx="488" cy="0"/>
            <a:chOff x="147" y="381"/>
            <a:chExt cx="460" cy="0"/>
          </a:xfrm>
          <a:solidFill>
            <a:srgbClr val="FFFFFF"/>
          </a:solidFill>
        </xdr:grpSpPr>
        <xdr:sp>
          <xdr:nvSpPr>
            <xdr:cNvPr id="102" name="Line 153"/>
            <xdr:cNvSpPr>
              <a:spLocks/>
            </xdr:cNvSpPr>
          </xdr:nvSpPr>
          <xdr:spPr>
            <a:xfrm>
              <a:off x="147" y="38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54"/>
            <xdr:cNvSpPr>
              <a:spLocks/>
            </xdr:cNvSpPr>
          </xdr:nvSpPr>
          <xdr:spPr>
            <a:xfrm>
              <a:off x="449" y="38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55"/>
            <xdr:cNvSpPr>
              <a:spLocks/>
            </xdr:cNvSpPr>
          </xdr:nvSpPr>
          <xdr:spPr>
            <a:xfrm>
              <a:off x="230" y="381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56"/>
            <xdr:cNvSpPr>
              <a:spLocks/>
            </xdr:cNvSpPr>
          </xdr:nvSpPr>
          <xdr:spPr>
            <a:xfrm>
              <a:off x="556" y="381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76200</xdr:colOff>
      <xdr:row>97</xdr:row>
      <xdr:rowOff>0</xdr:rowOff>
    </xdr:from>
    <xdr:to>
      <xdr:col>5</xdr:col>
      <xdr:colOff>47625</xdr:colOff>
      <xdr:row>97</xdr:row>
      <xdr:rowOff>57150</xdr:rowOff>
    </xdr:to>
    <xdr:grpSp>
      <xdr:nvGrpSpPr>
        <xdr:cNvPr id="106" name="Group 167"/>
        <xdr:cNvGrpSpPr>
          <a:grpSpLocks/>
        </xdr:cNvGrpSpPr>
      </xdr:nvGrpSpPr>
      <xdr:grpSpPr>
        <a:xfrm>
          <a:off x="1343025" y="24145875"/>
          <a:ext cx="2181225" cy="57150"/>
          <a:chOff x="141" y="2626"/>
          <a:chExt cx="229" cy="7"/>
        </a:xfrm>
        <a:solidFill>
          <a:srgbClr val="FFFFFF"/>
        </a:solidFill>
      </xdr:grpSpPr>
      <xdr:sp>
        <xdr:nvSpPr>
          <xdr:cNvPr id="107" name="Line 160"/>
          <xdr:cNvSpPr>
            <a:spLocks/>
          </xdr:cNvSpPr>
        </xdr:nvSpPr>
        <xdr:spPr>
          <a:xfrm>
            <a:off x="141" y="262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61"/>
          <xdr:cNvSpPr>
            <a:spLocks/>
          </xdr:cNvSpPr>
        </xdr:nvSpPr>
        <xdr:spPr>
          <a:xfrm>
            <a:off x="144" y="263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65"/>
          <xdr:cNvSpPr>
            <a:spLocks/>
          </xdr:cNvSpPr>
        </xdr:nvSpPr>
        <xdr:spPr>
          <a:xfrm>
            <a:off x="223" y="2633"/>
            <a:ext cx="1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66"/>
          <xdr:cNvSpPr>
            <a:spLocks/>
          </xdr:cNvSpPr>
        </xdr:nvSpPr>
        <xdr:spPr>
          <a:xfrm>
            <a:off x="221" y="2626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146</xdr:row>
      <xdr:rowOff>85725</xdr:rowOff>
    </xdr:from>
    <xdr:to>
      <xdr:col>7</xdr:col>
      <xdr:colOff>485775</xdr:colOff>
      <xdr:row>146</xdr:row>
      <xdr:rowOff>85725</xdr:rowOff>
    </xdr:to>
    <xdr:grpSp>
      <xdr:nvGrpSpPr>
        <xdr:cNvPr id="111" name="Group 8"/>
        <xdr:cNvGrpSpPr>
          <a:grpSpLocks/>
        </xdr:cNvGrpSpPr>
      </xdr:nvGrpSpPr>
      <xdr:grpSpPr>
        <a:xfrm>
          <a:off x="2295525" y="36518850"/>
          <a:ext cx="3371850" cy="0"/>
          <a:chOff x="2295525" y="37776150"/>
          <a:chExt cx="3371850" cy="0"/>
        </a:xfrm>
        <a:solidFill>
          <a:srgbClr val="FFFFFF"/>
        </a:solidFill>
      </xdr:grpSpPr>
      <xdr:grpSp>
        <xdr:nvGrpSpPr>
          <xdr:cNvPr id="112" name="Group 3"/>
          <xdr:cNvGrpSpPr>
            <a:grpSpLocks/>
          </xdr:cNvGrpSpPr>
        </xdr:nvGrpSpPr>
        <xdr:grpSpPr>
          <a:xfrm>
            <a:off x="2295525" y="37776150"/>
            <a:ext cx="0" cy="0"/>
            <a:chOff x="240" y="476"/>
            <a:chExt cx="87" cy="0"/>
          </a:xfrm>
          <a:solidFill>
            <a:srgbClr val="FFFFFF"/>
          </a:solidFill>
        </xdr:grpSpPr>
        <xdr:sp>
          <xdr:nvSpPr>
            <xdr:cNvPr id="113" name="Line 1"/>
            <xdr:cNvSpPr>
              <a:spLocks/>
            </xdr:cNvSpPr>
          </xdr:nvSpPr>
          <xdr:spPr>
            <a:xfrm>
              <a:off x="240" y="47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2"/>
            <xdr:cNvSpPr>
              <a:spLocks/>
            </xdr:cNvSpPr>
          </xdr:nvSpPr>
          <xdr:spPr>
            <a:xfrm>
              <a:off x="311" y="47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5" name="Line 4"/>
          <xdr:cNvSpPr>
            <a:spLocks/>
          </xdr:cNvSpPr>
        </xdr:nvSpPr>
        <xdr:spPr>
          <a:xfrm>
            <a:off x="2295525" y="377761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" name="Group 5"/>
          <xdr:cNvGrpSpPr>
            <a:grpSpLocks/>
          </xdr:cNvGrpSpPr>
        </xdr:nvGrpSpPr>
        <xdr:grpSpPr>
          <a:xfrm>
            <a:off x="2295525" y="37776150"/>
            <a:ext cx="0" cy="0"/>
            <a:chOff x="240" y="476"/>
            <a:chExt cx="87" cy="0"/>
          </a:xfrm>
          <a:solidFill>
            <a:srgbClr val="FFFFFF"/>
          </a:solidFill>
        </xdr:grpSpPr>
        <xdr:sp>
          <xdr:nvSpPr>
            <xdr:cNvPr id="117" name="Line 6"/>
            <xdr:cNvSpPr>
              <a:spLocks/>
            </xdr:cNvSpPr>
          </xdr:nvSpPr>
          <xdr:spPr>
            <a:xfrm>
              <a:off x="240" y="47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7"/>
            <xdr:cNvSpPr>
              <a:spLocks/>
            </xdr:cNvSpPr>
          </xdr:nvSpPr>
          <xdr:spPr>
            <a:xfrm>
              <a:off x="311" y="47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247650</xdr:colOff>
      <xdr:row>162</xdr:row>
      <xdr:rowOff>76200</xdr:rowOff>
    </xdr:from>
    <xdr:to>
      <xdr:col>7</xdr:col>
      <xdr:colOff>390525</xdr:colOff>
      <xdr:row>162</xdr:row>
      <xdr:rowOff>76200</xdr:rowOff>
    </xdr:to>
    <xdr:grpSp>
      <xdr:nvGrpSpPr>
        <xdr:cNvPr id="119" name="Group 10"/>
        <xdr:cNvGrpSpPr>
          <a:grpSpLocks/>
        </xdr:cNvGrpSpPr>
      </xdr:nvGrpSpPr>
      <xdr:grpSpPr>
        <a:xfrm>
          <a:off x="2266950" y="40357425"/>
          <a:ext cx="3305175" cy="0"/>
          <a:chOff x="2266950" y="41890950"/>
          <a:chExt cx="3305175" cy="0"/>
        </a:xfrm>
        <a:solidFill>
          <a:srgbClr val="FFFFFF"/>
        </a:solidFill>
      </xdr:grpSpPr>
      <xdr:sp>
        <xdr:nvSpPr>
          <xdr:cNvPr id="120" name="Line 11"/>
          <xdr:cNvSpPr>
            <a:spLocks/>
          </xdr:cNvSpPr>
        </xdr:nvSpPr>
        <xdr:spPr>
          <a:xfrm>
            <a:off x="2266950" y="418909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"/>
          <xdr:cNvSpPr>
            <a:spLocks/>
          </xdr:cNvSpPr>
        </xdr:nvSpPr>
        <xdr:spPr>
          <a:xfrm>
            <a:off x="2266950" y="418909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3"/>
          <xdr:cNvSpPr>
            <a:spLocks/>
          </xdr:cNvSpPr>
        </xdr:nvSpPr>
        <xdr:spPr>
          <a:xfrm>
            <a:off x="2266950" y="418909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4"/>
          <xdr:cNvSpPr>
            <a:spLocks/>
          </xdr:cNvSpPr>
        </xdr:nvSpPr>
        <xdr:spPr>
          <a:xfrm>
            <a:off x="2266950" y="418909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5"/>
          <xdr:cNvSpPr>
            <a:spLocks/>
          </xdr:cNvSpPr>
        </xdr:nvSpPr>
        <xdr:spPr>
          <a:xfrm>
            <a:off x="2266950" y="418909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167</xdr:row>
      <xdr:rowOff>85725</xdr:rowOff>
    </xdr:from>
    <xdr:to>
      <xdr:col>7</xdr:col>
      <xdr:colOff>390525</xdr:colOff>
      <xdr:row>167</xdr:row>
      <xdr:rowOff>85725</xdr:rowOff>
    </xdr:to>
    <xdr:grpSp>
      <xdr:nvGrpSpPr>
        <xdr:cNvPr id="125" name="Group 22"/>
        <xdr:cNvGrpSpPr>
          <a:grpSpLocks/>
        </xdr:cNvGrpSpPr>
      </xdr:nvGrpSpPr>
      <xdr:grpSpPr>
        <a:xfrm>
          <a:off x="2266950" y="41576625"/>
          <a:ext cx="3305175" cy="0"/>
          <a:chOff x="2266950" y="43214925"/>
          <a:chExt cx="3305175" cy="0"/>
        </a:xfrm>
        <a:solidFill>
          <a:srgbClr val="FFFFFF"/>
        </a:solidFill>
      </xdr:grpSpPr>
      <xdr:sp>
        <xdr:nvSpPr>
          <xdr:cNvPr id="126" name="Line 23"/>
          <xdr:cNvSpPr>
            <a:spLocks/>
          </xdr:cNvSpPr>
        </xdr:nvSpPr>
        <xdr:spPr>
          <a:xfrm>
            <a:off x="2266950" y="43214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4"/>
          <xdr:cNvSpPr>
            <a:spLocks/>
          </xdr:cNvSpPr>
        </xdr:nvSpPr>
        <xdr:spPr>
          <a:xfrm>
            <a:off x="2266950" y="43214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5"/>
          <xdr:cNvSpPr>
            <a:spLocks/>
          </xdr:cNvSpPr>
        </xdr:nvSpPr>
        <xdr:spPr>
          <a:xfrm>
            <a:off x="2266950" y="43214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6"/>
          <xdr:cNvSpPr>
            <a:spLocks/>
          </xdr:cNvSpPr>
        </xdr:nvSpPr>
        <xdr:spPr>
          <a:xfrm>
            <a:off x="2266950" y="43214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7"/>
          <xdr:cNvSpPr>
            <a:spLocks/>
          </xdr:cNvSpPr>
        </xdr:nvSpPr>
        <xdr:spPr>
          <a:xfrm>
            <a:off x="2266950" y="43214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73">
      <selection activeCell="J151" sqref="J151"/>
    </sheetView>
  </sheetViews>
  <sheetFormatPr defaultColWidth="9.140625" defaultRowHeight="12.75"/>
  <cols>
    <col min="1" max="1" width="8.421875" style="0" customWidth="1"/>
    <col min="2" max="2" width="10.57421875" style="0" customWidth="1"/>
    <col min="3" max="3" width="11.28125" style="0" customWidth="1"/>
    <col min="4" max="4" width="11.57421875" style="0" bestFit="1" customWidth="1"/>
    <col min="5" max="5" width="10.28125" style="0" customWidth="1"/>
    <col min="6" max="6" width="12.57421875" style="0" customWidth="1"/>
    <col min="7" max="7" width="13.00390625" style="0" customWidth="1"/>
    <col min="8" max="8" width="13.140625" style="0" customWidth="1"/>
    <col min="10" max="10" width="30.8515625" style="0" customWidth="1"/>
    <col min="11" max="11" width="18.00390625" style="0" customWidth="1"/>
    <col min="12" max="12" width="15.8515625" style="0" customWidth="1"/>
    <col min="22" max="22" width="9.140625" style="2" customWidth="1"/>
  </cols>
  <sheetData>
    <row r="1" spans="1:12" ht="20.25">
      <c r="A1" s="81" t="s">
        <v>47</v>
      </c>
      <c r="B1" s="81"/>
      <c r="C1" s="81"/>
      <c r="D1" s="81"/>
      <c r="E1" s="81"/>
      <c r="F1" s="81"/>
      <c r="G1" s="81"/>
      <c r="H1" s="81"/>
      <c r="J1" s="82" t="s">
        <v>68</v>
      </c>
      <c r="K1" s="82"/>
      <c r="L1" s="82"/>
    </row>
    <row r="2" spans="1:18" ht="20.25">
      <c r="A2" s="82" t="s">
        <v>11</v>
      </c>
      <c r="B2" s="82"/>
      <c r="C2" s="82"/>
      <c r="D2" s="82"/>
      <c r="E2" s="82"/>
      <c r="F2" s="82"/>
      <c r="G2" s="82"/>
      <c r="H2" s="82"/>
      <c r="I2" s="1"/>
      <c r="J2" s="83" t="s">
        <v>69</v>
      </c>
      <c r="K2" s="83"/>
      <c r="L2" s="83"/>
      <c r="M2" s="1"/>
      <c r="N2" s="1"/>
      <c r="O2" s="1"/>
      <c r="P2" s="1"/>
      <c r="Q2" s="1"/>
      <c r="R2" s="1"/>
    </row>
    <row r="3" spans="1:18" ht="20.25">
      <c r="A3" s="77" t="s">
        <v>100</v>
      </c>
      <c r="B3" s="77"/>
      <c r="C3" s="77"/>
      <c r="D3" s="77"/>
      <c r="E3" s="77"/>
      <c r="F3" s="77"/>
      <c r="G3" s="77"/>
      <c r="H3" s="77"/>
      <c r="I3" s="1"/>
      <c r="J3" s="37" t="s">
        <v>62</v>
      </c>
      <c r="K3" s="20" t="s">
        <v>8</v>
      </c>
      <c r="L3" s="20" t="s">
        <v>65</v>
      </c>
      <c r="M3" s="1"/>
      <c r="N3" s="1"/>
      <c r="O3" s="1"/>
      <c r="P3" s="1"/>
      <c r="Q3" s="1"/>
      <c r="R3" s="1"/>
    </row>
    <row r="4" spans="1:18" ht="18">
      <c r="A4" s="3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28</v>
      </c>
      <c r="G4" s="5" t="s">
        <v>29</v>
      </c>
      <c r="H4" s="5" t="s">
        <v>17</v>
      </c>
      <c r="I4" s="1"/>
      <c r="J4" s="13"/>
      <c r="K4" s="30" t="s">
        <v>66</v>
      </c>
      <c r="L4" s="30" t="s">
        <v>66</v>
      </c>
      <c r="M4" s="1"/>
      <c r="N4" s="1"/>
      <c r="O4" s="1"/>
      <c r="P4" s="1"/>
      <c r="Q4" s="1"/>
      <c r="R4" s="1"/>
    </row>
    <row r="5" spans="1:18" ht="20.25">
      <c r="A5" s="10" t="s">
        <v>6</v>
      </c>
      <c r="B5" s="10">
        <v>63290</v>
      </c>
      <c r="C5" s="10">
        <v>49623</v>
      </c>
      <c r="D5" s="10">
        <f>B5-C18</f>
        <v>-3180</v>
      </c>
      <c r="E5" s="11">
        <f>C5-G18</f>
        <v>3097.5999999999985</v>
      </c>
      <c r="F5" s="10">
        <f aca="true" t="shared" si="0" ref="F5:G9">D5*D5</f>
        <v>10112400</v>
      </c>
      <c r="G5" s="11">
        <f t="shared" si="0"/>
        <v>9595125.75999999</v>
      </c>
      <c r="H5" s="11">
        <f>D5*E5</f>
        <v>-9850367.999999996</v>
      </c>
      <c r="I5" s="1"/>
      <c r="J5" s="38" t="s">
        <v>67</v>
      </c>
      <c r="K5" s="39">
        <f>C18</f>
        <v>66470</v>
      </c>
      <c r="L5" s="26">
        <f>G18</f>
        <v>46525.4</v>
      </c>
      <c r="M5" s="1"/>
      <c r="N5" s="1"/>
      <c r="O5" s="1"/>
      <c r="P5" s="1"/>
      <c r="Q5" s="1"/>
      <c r="R5" s="1"/>
    </row>
    <row r="6" spans="1:18" ht="20.25">
      <c r="A6" s="10" t="s">
        <v>7</v>
      </c>
      <c r="B6" s="10">
        <v>67650</v>
      </c>
      <c r="C6" s="10">
        <v>50238</v>
      </c>
      <c r="D6" s="10">
        <f>B6-C18</f>
        <v>1180</v>
      </c>
      <c r="E6" s="11">
        <f>C6-G18</f>
        <v>3712.5999999999985</v>
      </c>
      <c r="F6" s="10">
        <f t="shared" si="0"/>
        <v>1392400</v>
      </c>
      <c r="G6" s="11">
        <f t="shared" si="0"/>
        <v>13783398.759999989</v>
      </c>
      <c r="H6" s="11">
        <f>D6*E6</f>
        <v>4380867.999999998</v>
      </c>
      <c r="I6" s="1"/>
      <c r="J6" s="38" t="s">
        <v>63</v>
      </c>
      <c r="K6" s="39">
        <f>C24</f>
        <v>3746.26</v>
      </c>
      <c r="L6" s="39">
        <f>G24</f>
        <v>3641.88</v>
      </c>
      <c r="M6" s="1"/>
      <c r="N6" s="1"/>
      <c r="O6" s="1"/>
      <c r="P6" s="1"/>
      <c r="Q6" s="1"/>
      <c r="R6" s="1"/>
    </row>
    <row r="7" spans="1:18" ht="20.25">
      <c r="A7" s="10" t="s">
        <v>10</v>
      </c>
      <c r="B7" s="10">
        <v>62100</v>
      </c>
      <c r="C7" s="10">
        <v>43939</v>
      </c>
      <c r="D7" s="10">
        <f>B7-C18</f>
        <v>-4370</v>
      </c>
      <c r="E7" s="11">
        <f>C7-G18</f>
        <v>-2586.4000000000015</v>
      </c>
      <c r="F7" s="10">
        <f t="shared" si="0"/>
        <v>19096900</v>
      </c>
      <c r="G7" s="11">
        <f t="shared" si="0"/>
        <v>6689464.960000007</v>
      </c>
      <c r="H7" s="11">
        <f>D7*E7</f>
        <v>11302568.000000006</v>
      </c>
      <c r="I7" s="1"/>
      <c r="J7" s="38" t="s">
        <v>64</v>
      </c>
      <c r="K7" s="40">
        <f>C30</f>
        <v>0.05636016247931398</v>
      </c>
      <c r="L7" s="40">
        <f>G30</f>
        <v>0.07827724210861164</v>
      </c>
      <c r="M7" s="1"/>
      <c r="N7" s="1"/>
      <c r="O7" s="1"/>
      <c r="P7" s="1"/>
      <c r="Q7" s="1"/>
      <c r="R7" s="1"/>
    </row>
    <row r="8" spans="1:18" ht="20.25">
      <c r="A8" s="10" t="s">
        <v>115</v>
      </c>
      <c r="B8" s="10">
        <v>66550</v>
      </c>
      <c r="C8" s="10">
        <v>40717</v>
      </c>
      <c r="D8" s="10">
        <f>B8-C18</f>
        <v>80</v>
      </c>
      <c r="E8" s="11">
        <f>C8-G18</f>
        <v>-5808.4000000000015</v>
      </c>
      <c r="F8" s="10">
        <f t="shared" si="0"/>
        <v>6400</v>
      </c>
      <c r="G8" s="11">
        <f t="shared" si="0"/>
        <v>33737510.56000002</v>
      </c>
      <c r="H8" s="11">
        <f>D8*E8</f>
        <v>-464672.0000000001</v>
      </c>
      <c r="I8" s="1"/>
      <c r="J8" s="8"/>
      <c r="K8" s="7"/>
      <c r="L8" s="7"/>
      <c r="M8" s="1"/>
      <c r="N8" s="1"/>
      <c r="O8" s="1"/>
      <c r="P8" s="1"/>
      <c r="Q8" s="1"/>
      <c r="R8" s="1"/>
    </row>
    <row r="9" spans="1:18" ht="20.25">
      <c r="A9" s="10" t="s">
        <v>116</v>
      </c>
      <c r="B9" s="10">
        <v>72760</v>
      </c>
      <c r="C9" s="10">
        <v>48110</v>
      </c>
      <c r="D9" s="10">
        <f>B9-C18</f>
        <v>6290</v>
      </c>
      <c r="E9" s="11">
        <f>C9-G18</f>
        <v>1584.5999999999985</v>
      </c>
      <c r="F9" s="10">
        <f t="shared" si="0"/>
        <v>39564100</v>
      </c>
      <c r="G9" s="11">
        <f t="shared" si="0"/>
        <v>2510957.1599999955</v>
      </c>
      <c r="H9" s="11">
        <f>D9*E9</f>
        <v>9967133.99999999</v>
      </c>
      <c r="I9" s="1"/>
      <c r="J9" s="8"/>
      <c r="K9" s="7"/>
      <c r="L9" s="7"/>
      <c r="M9" s="1"/>
      <c r="N9" s="1"/>
      <c r="O9" s="1"/>
      <c r="P9" s="1"/>
      <c r="Q9" s="1"/>
      <c r="R9" s="1"/>
    </row>
    <row r="10" spans="1:18" ht="20.25">
      <c r="A10" s="4" t="s">
        <v>5</v>
      </c>
      <c r="B10" s="29" t="s">
        <v>27</v>
      </c>
      <c r="C10" s="29" t="s">
        <v>18</v>
      </c>
      <c r="D10" s="4"/>
      <c r="E10" s="4"/>
      <c r="F10" s="29" t="s">
        <v>30</v>
      </c>
      <c r="G10" s="29" t="s">
        <v>31</v>
      </c>
      <c r="H10" s="29" t="s">
        <v>24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0.25">
      <c r="A11" s="12"/>
      <c r="B11" s="30">
        <f>B5+B6+B7+B8+B9</f>
        <v>332350</v>
      </c>
      <c r="C11" s="30">
        <f>C5+C6+C7+C8+C9</f>
        <v>232627</v>
      </c>
      <c r="D11" s="13"/>
      <c r="E11" s="13"/>
      <c r="F11" s="13">
        <f>F5+F6+F7+F8+F9</f>
        <v>70172200</v>
      </c>
      <c r="G11" s="14">
        <f>G5+G6+G7+G8+G9</f>
        <v>66316457.2</v>
      </c>
      <c r="H11" s="16">
        <f>H5+H6+H7+H8+H9</f>
        <v>15335529.999999998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>
      <c r="A12" s="9" t="s">
        <v>58</v>
      </c>
      <c r="B12" s="9"/>
      <c r="C12" s="9"/>
      <c r="D12" s="9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0.25">
      <c r="A13" s="9"/>
      <c r="B13" s="9"/>
      <c r="C13" s="9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.25">
      <c r="A14" s="9" t="s">
        <v>19</v>
      </c>
      <c r="B14" s="9"/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>
      <c r="A15" s="9" t="s">
        <v>20</v>
      </c>
      <c r="B15" s="9"/>
      <c r="C15" s="9"/>
      <c r="D15" s="9"/>
      <c r="E15" s="9"/>
      <c r="F15" s="9" t="s">
        <v>22</v>
      </c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9"/>
      <c r="B16" s="9" t="s">
        <v>21</v>
      </c>
      <c r="C16" s="9" t="s">
        <v>40</v>
      </c>
      <c r="D16" s="28">
        <f>B11</f>
        <v>332350</v>
      </c>
      <c r="E16" s="9"/>
      <c r="F16" s="9" t="s">
        <v>23</v>
      </c>
      <c r="G16" s="9" t="s">
        <v>39</v>
      </c>
      <c r="H16" s="28">
        <f>C11</f>
        <v>232627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9"/>
      <c r="B17" s="9"/>
      <c r="C17" s="9" t="s">
        <v>38</v>
      </c>
      <c r="D17" s="28">
        <v>5</v>
      </c>
      <c r="E17" s="9"/>
      <c r="F17" s="9"/>
      <c r="G17" s="9" t="s">
        <v>38</v>
      </c>
      <c r="H17" s="28">
        <v>5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>
      <c r="A18" s="9"/>
      <c r="B18" s="17" t="s">
        <v>48</v>
      </c>
      <c r="C18" s="27">
        <f>D16/D17</f>
        <v>66470</v>
      </c>
      <c r="D18" s="9"/>
      <c r="E18" s="9"/>
      <c r="F18" s="17" t="s">
        <v>49</v>
      </c>
      <c r="G18" s="23">
        <f>H16/H17</f>
        <v>46525.4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0.25">
      <c r="A19" s="9"/>
      <c r="B19" s="9"/>
      <c r="C19" s="9"/>
      <c r="D19" s="9"/>
      <c r="E19" s="9"/>
      <c r="F19" s="9"/>
      <c r="G19" s="9"/>
      <c r="H19" s="9"/>
      <c r="I19" s="1"/>
      <c r="J19" s="6"/>
      <c r="K19" s="1"/>
      <c r="L19" s="1"/>
      <c r="M19" s="1"/>
      <c r="N19" s="1"/>
      <c r="O19" s="1"/>
      <c r="P19" s="1"/>
      <c r="Q19" s="1"/>
      <c r="R19" s="1"/>
    </row>
    <row r="20" spans="1:18" ht="20.25">
      <c r="A20" s="9" t="s">
        <v>36</v>
      </c>
      <c r="B20" s="9"/>
      <c r="C20" s="9"/>
      <c r="D20" s="9"/>
      <c r="E20" s="9"/>
      <c r="F20" s="9"/>
      <c r="G20" s="9"/>
      <c r="H20" s="9"/>
      <c r="I20" s="1"/>
      <c r="J20" s="6"/>
      <c r="K20" s="1"/>
      <c r="L20" s="1"/>
      <c r="M20" s="1"/>
      <c r="N20" s="1"/>
      <c r="O20" s="1"/>
      <c r="P20" s="1"/>
      <c r="Q20" s="1"/>
      <c r="R20" s="1"/>
    </row>
    <row r="21" spans="1:18" ht="20.25">
      <c r="A21" s="9" t="s">
        <v>37</v>
      </c>
      <c r="B21" s="9"/>
      <c r="C21" s="9"/>
      <c r="D21" s="9"/>
      <c r="E21" s="9"/>
      <c r="F21" s="9" t="s">
        <v>22</v>
      </c>
      <c r="G21" s="9"/>
      <c r="H21" s="9"/>
      <c r="I21" s="1"/>
      <c r="J21" s="6"/>
      <c r="K21" s="1"/>
      <c r="L21" s="1"/>
      <c r="M21" s="1"/>
      <c r="N21" s="1"/>
      <c r="O21" s="1"/>
      <c r="P21" s="1"/>
      <c r="Q21" s="1"/>
      <c r="R21" s="1"/>
    </row>
    <row r="22" spans="1:18" ht="18.75">
      <c r="A22" s="9"/>
      <c r="B22" s="9" t="s">
        <v>50</v>
      </c>
      <c r="C22" s="9" t="s">
        <v>51</v>
      </c>
      <c r="D22" s="9">
        <f>F11</f>
        <v>70172200</v>
      </c>
      <c r="E22" s="9"/>
      <c r="F22" s="9" t="s">
        <v>52</v>
      </c>
      <c r="G22" s="9" t="s">
        <v>53</v>
      </c>
      <c r="H22" s="33">
        <f>G11</f>
        <v>66316457.2</v>
      </c>
      <c r="I22" s="1"/>
      <c r="J22" s="6"/>
      <c r="K22" s="1"/>
      <c r="L22" s="1"/>
      <c r="M22" s="1"/>
      <c r="N22" s="1"/>
      <c r="O22" s="1"/>
      <c r="P22" s="1"/>
      <c r="Q22" s="1"/>
      <c r="R22" s="1"/>
    </row>
    <row r="23" spans="1:18" ht="15">
      <c r="A23" s="9"/>
      <c r="B23" s="9"/>
      <c r="C23" s="9" t="s">
        <v>41</v>
      </c>
      <c r="D23" s="9" t="s">
        <v>42</v>
      </c>
      <c r="E23" s="9"/>
      <c r="F23" s="9"/>
      <c r="G23" s="9" t="s">
        <v>41</v>
      </c>
      <c r="H23" s="9" t="s">
        <v>42</v>
      </c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1:18" ht="20.25">
      <c r="A24" s="9"/>
      <c r="B24" s="52" t="s">
        <v>89</v>
      </c>
      <c r="C24" s="27">
        <v>3746.26</v>
      </c>
      <c r="D24" s="9"/>
      <c r="E24" s="9"/>
      <c r="F24" s="52" t="s">
        <v>90</v>
      </c>
      <c r="G24" s="27">
        <v>3641.88</v>
      </c>
      <c r="H24" s="9"/>
      <c r="I24" s="1"/>
      <c r="J24" s="6"/>
      <c r="K24" s="1"/>
      <c r="L24" s="1"/>
      <c r="M24" s="1"/>
      <c r="N24" s="1"/>
      <c r="O24" s="1"/>
      <c r="P24" s="1"/>
      <c r="Q24" s="1"/>
      <c r="R24" s="1"/>
    </row>
    <row r="25" spans="1:18" ht="20.25">
      <c r="A25" s="9"/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.25">
      <c r="A26" s="9" t="s">
        <v>43</v>
      </c>
      <c r="B26" s="9"/>
      <c r="C26" s="9"/>
      <c r="D26" s="9"/>
      <c r="E26" s="9"/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25">
      <c r="A27" s="9" t="s">
        <v>37</v>
      </c>
      <c r="B27" s="9"/>
      <c r="C27" s="9"/>
      <c r="D27" s="9"/>
      <c r="E27" s="9"/>
      <c r="F27" s="9" t="s">
        <v>22</v>
      </c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>
      <c r="A28" s="9"/>
      <c r="B28" s="9" t="s">
        <v>54</v>
      </c>
      <c r="C28" s="9" t="s">
        <v>55</v>
      </c>
      <c r="D28" s="28">
        <f>C24</f>
        <v>3746.26</v>
      </c>
      <c r="E28" s="9"/>
      <c r="F28" s="9" t="s">
        <v>56</v>
      </c>
      <c r="G28" s="9" t="s">
        <v>57</v>
      </c>
      <c r="H28" s="28">
        <f>G24</f>
        <v>3641.88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9"/>
      <c r="B29" s="9"/>
      <c r="C29" s="9" t="s">
        <v>44</v>
      </c>
      <c r="D29" s="28">
        <f>C18</f>
        <v>66470</v>
      </c>
      <c r="E29" s="9"/>
      <c r="F29" s="9"/>
      <c r="G29" s="9" t="s">
        <v>45</v>
      </c>
      <c r="H29" s="24">
        <f>G18</f>
        <v>46525.4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25">
      <c r="A30" s="9"/>
      <c r="B30" s="9" t="s">
        <v>93</v>
      </c>
      <c r="C30" s="32">
        <f>D28/D29</f>
        <v>0.05636016247931398</v>
      </c>
      <c r="D30" s="9"/>
      <c r="E30" s="9"/>
      <c r="F30" s="51" t="s">
        <v>94</v>
      </c>
      <c r="G30" s="32">
        <f>H28/H29</f>
        <v>0.07827724210861164</v>
      </c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0.25">
      <c r="A31" s="9"/>
      <c r="B31" s="9"/>
      <c r="C31" s="32"/>
      <c r="D31" s="9"/>
      <c r="E31" s="9"/>
      <c r="F31" s="9"/>
      <c r="G31" s="32"/>
      <c r="H31" s="9"/>
      <c r="I31" s="1"/>
      <c r="J31" s="9"/>
      <c r="K31" s="73">
        <f>H11</f>
        <v>15335529.999999998</v>
      </c>
      <c r="L31" s="73"/>
      <c r="M31" s="9"/>
      <c r="N31" s="1"/>
      <c r="O31" s="1"/>
      <c r="P31" s="1"/>
      <c r="Q31" s="1"/>
      <c r="R31" s="1"/>
    </row>
    <row r="32" spans="1:18" ht="20.25">
      <c r="A32" s="9" t="s">
        <v>46</v>
      </c>
      <c r="B32" s="9"/>
      <c r="C32" s="9"/>
      <c r="D32" s="9"/>
      <c r="E32" s="9"/>
      <c r="F32" s="9"/>
      <c r="G32" s="9"/>
      <c r="H32" s="9"/>
      <c r="I32" s="1"/>
      <c r="J32" s="9"/>
      <c r="K32" s="9">
        <f>F11</f>
        <v>70172200</v>
      </c>
      <c r="L32" s="75">
        <f>G11</f>
        <v>66316457.2</v>
      </c>
      <c r="M32" s="75"/>
      <c r="N32" s="1"/>
      <c r="O32" s="1"/>
      <c r="P32" s="1"/>
      <c r="Q32" s="1"/>
      <c r="R32" s="1"/>
    </row>
    <row r="33" spans="1:18" ht="20.25">
      <c r="A33" s="9"/>
      <c r="B33" s="9"/>
      <c r="C33" s="9"/>
      <c r="D33" s="9"/>
      <c r="E33" s="9"/>
      <c r="F33" s="9"/>
      <c r="G33" s="9"/>
      <c r="H33" s="9"/>
      <c r="I33" s="1"/>
      <c r="J33" s="9"/>
      <c r="K33" s="9"/>
      <c r="L33" s="9"/>
      <c r="M33" s="9"/>
      <c r="N33" s="1"/>
      <c r="O33" s="1"/>
      <c r="P33" s="1"/>
      <c r="Q33" s="1"/>
      <c r="R33" s="1"/>
    </row>
    <row r="34" spans="2:18" ht="21">
      <c r="B34" s="9" t="s">
        <v>59</v>
      </c>
      <c r="C34" s="9" t="s">
        <v>61</v>
      </c>
      <c r="D34" s="78">
        <f>H11</f>
        <v>15335529.999999998</v>
      </c>
      <c r="E34" s="78"/>
      <c r="F34" s="9" t="s">
        <v>114</v>
      </c>
      <c r="G34" s="27">
        <v>0.22</v>
      </c>
      <c r="H34" s="9"/>
      <c r="I34" s="1"/>
      <c r="J34" s="9"/>
      <c r="K34" s="74">
        <f>K31</f>
        <v>15335529.999999998</v>
      </c>
      <c r="L34" s="74"/>
      <c r="M34" s="9"/>
      <c r="N34" s="1"/>
      <c r="O34" s="1"/>
      <c r="P34" s="1"/>
      <c r="Q34" s="1"/>
      <c r="R34" s="1"/>
    </row>
    <row r="35" spans="2:18" ht="20.25">
      <c r="B35" s="9"/>
      <c r="C35" s="9" t="s">
        <v>60</v>
      </c>
      <c r="D35" s="35" t="s">
        <v>107</v>
      </c>
      <c r="E35" s="35"/>
      <c r="F35" s="9"/>
      <c r="G35" s="9"/>
      <c r="H35" s="9"/>
      <c r="I35" s="1"/>
      <c r="J35" s="9"/>
      <c r="K35" s="9">
        <v>3518.4</v>
      </c>
      <c r="L35" s="9">
        <v>3610.42</v>
      </c>
      <c r="M35" s="9"/>
      <c r="N35" s="1"/>
      <c r="O35" s="1"/>
      <c r="P35" s="1"/>
      <c r="Q35" s="1"/>
      <c r="R35" s="1"/>
    </row>
    <row r="36" spans="1:18" ht="20.25">
      <c r="A36" s="9"/>
      <c r="B36" s="9"/>
      <c r="D36" s="9"/>
      <c r="E36" s="9"/>
      <c r="F36" s="9"/>
      <c r="G36" s="9"/>
      <c r="H36" s="9"/>
      <c r="I36" s="1"/>
      <c r="J36" s="9"/>
      <c r="K36" s="9"/>
      <c r="L36" s="9"/>
      <c r="M36" s="9"/>
      <c r="N36" s="1"/>
      <c r="O36" s="1"/>
      <c r="P36" s="1"/>
      <c r="Q36" s="1"/>
      <c r="R36" s="1"/>
    </row>
    <row r="37" spans="5:18" ht="20.25">
      <c r="E37" s="9"/>
      <c r="F37" s="9"/>
      <c r="G37" s="9"/>
      <c r="H37" s="9"/>
      <c r="I37" s="9" t="s">
        <v>25</v>
      </c>
      <c r="J37" s="9" t="s">
        <v>26</v>
      </c>
      <c r="K37" s="19" t="e">
        <f>K34/#REF!</f>
        <v>#REF!</v>
      </c>
      <c r="L37" s="9"/>
      <c r="M37" s="9"/>
      <c r="N37" s="1"/>
      <c r="O37" s="1"/>
      <c r="P37" s="1"/>
      <c r="Q37" s="1"/>
      <c r="R37" s="1"/>
    </row>
    <row r="38" spans="1:18" ht="20.25">
      <c r="A38" s="81" t="s">
        <v>80</v>
      </c>
      <c r="B38" s="81"/>
      <c r="C38" s="81"/>
      <c r="D38" s="81"/>
      <c r="E38" s="81"/>
      <c r="F38" s="81"/>
      <c r="G38" s="81"/>
      <c r="H38" s="81"/>
      <c r="I38" s="1"/>
      <c r="J38" s="82" t="s">
        <v>81</v>
      </c>
      <c r="K38" s="82"/>
      <c r="L38" s="82"/>
      <c r="M38" s="1"/>
      <c r="N38" s="1"/>
      <c r="O38" s="1"/>
      <c r="P38" s="1"/>
      <c r="Q38" s="1"/>
      <c r="R38" s="1"/>
    </row>
    <row r="39" spans="1:18" ht="20.25">
      <c r="A39" s="82" t="s">
        <v>32</v>
      </c>
      <c r="B39" s="82"/>
      <c r="C39" s="82"/>
      <c r="D39" s="82"/>
      <c r="E39" s="82"/>
      <c r="F39" s="82"/>
      <c r="G39" s="82"/>
      <c r="H39" s="82"/>
      <c r="I39" s="1"/>
      <c r="J39" s="83" t="s">
        <v>82</v>
      </c>
      <c r="K39" s="83"/>
      <c r="L39" s="83"/>
      <c r="M39" s="1"/>
      <c r="N39" s="1"/>
      <c r="O39" s="1"/>
      <c r="P39" s="1"/>
      <c r="Q39" s="1"/>
      <c r="R39" s="1"/>
    </row>
    <row r="40" spans="1:18" ht="20.25">
      <c r="A40" s="77" t="s">
        <v>100</v>
      </c>
      <c r="B40" s="77"/>
      <c r="C40" s="77"/>
      <c r="D40" s="77"/>
      <c r="E40" s="77"/>
      <c r="F40" s="77"/>
      <c r="G40" s="77"/>
      <c r="H40" s="77"/>
      <c r="I40" s="1"/>
      <c r="J40" s="37" t="s">
        <v>62</v>
      </c>
      <c r="K40" s="20" t="s">
        <v>9</v>
      </c>
      <c r="L40" s="20" t="s">
        <v>97</v>
      </c>
      <c r="M40" s="1"/>
      <c r="N40" s="1"/>
      <c r="O40" s="1"/>
      <c r="P40" s="1"/>
      <c r="Q40" s="1"/>
      <c r="R40" s="1"/>
    </row>
    <row r="41" spans="1:18" ht="18">
      <c r="A41" s="3" t="s">
        <v>12</v>
      </c>
      <c r="B41" s="5" t="s">
        <v>13</v>
      </c>
      <c r="C41" s="5" t="s">
        <v>14</v>
      </c>
      <c r="D41" s="5" t="s">
        <v>15</v>
      </c>
      <c r="E41" s="5" t="s">
        <v>16</v>
      </c>
      <c r="F41" s="5" t="s">
        <v>28</v>
      </c>
      <c r="G41" s="5" t="s">
        <v>29</v>
      </c>
      <c r="H41" s="5" t="s">
        <v>17</v>
      </c>
      <c r="I41" s="1"/>
      <c r="J41" s="13"/>
      <c r="K41" s="30" t="s">
        <v>66</v>
      </c>
      <c r="L41" s="30" t="s">
        <v>66</v>
      </c>
      <c r="M41" s="1"/>
      <c r="N41" s="1"/>
      <c r="O41" s="1"/>
      <c r="P41" s="1"/>
      <c r="Q41" s="1"/>
      <c r="R41" s="1"/>
    </row>
    <row r="42" spans="1:18" ht="20.25">
      <c r="A42" s="21" t="s">
        <v>6</v>
      </c>
      <c r="B42" s="10">
        <v>61680</v>
      </c>
      <c r="C42" s="10">
        <v>51089</v>
      </c>
      <c r="D42" s="21">
        <f>B42-C54</f>
        <v>-4448</v>
      </c>
      <c r="E42" s="46">
        <f>C42-G54</f>
        <v>2905.4000000000015</v>
      </c>
      <c r="F42" s="21">
        <f aca="true" t="shared" si="1" ref="F42:G46">D42*D42</f>
        <v>19784704</v>
      </c>
      <c r="G42" s="47">
        <f t="shared" si="1"/>
        <v>8441349.160000008</v>
      </c>
      <c r="H42" s="47">
        <f>D42*E42</f>
        <v>-12923219.200000007</v>
      </c>
      <c r="I42" s="1"/>
      <c r="J42" s="38" t="s">
        <v>67</v>
      </c>
      <c r="K42" s="39">
        <f>C54</f>
        <v>66128</v>
      </c>
      <c r="L42" s="39">
        <f>G54</f>
        <v>48183.6</v>
      </c>
      <c r="M42" s="1"/>
      <c r="N42" s="1"/>
      <c r="O42" s="1"/>
      <c r="P42" s="1"/>
      <c r="Q42" s="1"/>
      <c r="R42" s="1"/>
    </row>
    <row r="43" spans="1:18" ht="20.25">
      <c r="A43" s="21" t="s">
        <v>7</v>
      </c>
      <c r="B43" s="10">
        <v>65005</v>
      </c>
      <c r="C43" s="10">
        <v>56150</v>
      </c>
      <c r="D43" s="21">
        <f>B43-C54</f>
        <v>-1123</v>
      </c>
      <c r="E43" s="47">
        <f>C43-G54</f>
        <v>7966.4000000000015</v>
      </c>
      <c r="F43" s="21">
        <f t="shared" si="1"/>
        <v>1261129</v>
      </c>
      <c r="G43" s="47">
        <f t="shared" si="1"/>
        <v>63463528.96000002</v>
      </c>
      <c r="H43" s="47">
        <f>D43*E43</f>
        <v>-8946267.200000001</v>
      </c>
      <c r="I43" s="1"/>
      <c r="J43" s="38" t="s">
        <v>63</v>
      </c>
      <c r="K43" s="39">
        <f>C60</f>
        <v>4325.08</v>
      </c>
      <c r="L43" s="39">
        <f>G60</f>
        <v>5322.01</v>
      </c>
      <c r="M43" s="1"/>
      <c r="N43" s="1"/>
      <c r="O43" s="1"/>
      <c r="P43" s="1"/>
      <c r="Q43" s="1"/>
      <c r="R43" s="1"/>
    </row>
    <row r="44" spans="1:18" ht="20.25">
      <c r="A44" s="21" t="s">
        <v>10</v>
      </c>
      <c r="B44" s="10">
        <v>62985</v>
      </c>
      <c r="C44" s="10">
        <v>44844</v>
      </c>
      <c r="D44" s="21">
        <f>B44-C54</f>
        <v>-3143</v>
      </c>
      <c r="E44" s="47">
        <f>C44-G54</f>
        <v>-3339.5999999999985</v>
      </c>
      <c r="F44" s="21">
        <f t="shared" si="1"/>
        <v>9878449</v>
      </c>
      <c r="G44" s="47">
        <f t="shared" si="1"/>
        <v>11152928.15999999</v>
      </c>
      <c r="H44" s="47">
        <f>D44*E44</f>
        <v>10496362.799999995</v>
      </c>
      <c r="I44" s="1"/>
      <c r="J44" s="38" t="s">
        <v>64</v>
      </c>
      <c r="K44" s="40">
        <f>C66</f>
        <v>0.06540466973142996</v>
      </c>
      <c r="L44" s="40">
        <f>G66</f>
        <v>0.11045272665388224</v>
      </c>
      <c r="M44" s="1"/>
      <c r="N44" s="1"/>
      <c r="O44" s="1"/>
      <c r="P44" s="1"/>
      <c r="Q44" s="1"/>
      <c r="R44" s="1"/>
    </row>
    <row r="45" spans="1:18" ht="20.25">
      <c r="A45" s="21" t="s">
        <v>115</v>
      </c>
      <c r="B45" s="10">
        <v>66975</v>
      </c>
      <c r="C45" s="10">
        <v>40532</v>
      </c>
      <c r="D45" s="21">
        <f>B45-C54</f>
        <v>847</v>
      </c>
      <c r="E45" s="47">
        <f>C45-G54</f>
        <v>-7651.5999999999985</v>
      </c>
      <c r="F45" s="21">
        <f t="shared" si="1"/>
        <v>717409</v>
      </c>
      <c r="G45" s="47">
        <f t="shared" si="1"/>
        <v>58546982.55999998</v>
      </c>
      <c r="H45" s="47">
        <f>D45*E45</f>
        <v>-6480905.199999998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0.25">
      <c r="A46" s="21" t="s">
        <v>116</v>
      </c>
      <c r="B46" s="10">
        <v>73995</v>
      </c>
      <c r="C46" s="10">
        <v>48303</v>
      </c>
      <c r="D46" s="21">
        <f>B46-C54</f>
        <v>7867</v>
      </c>
      <c r="E46" s="47">
        <f>C46-G54</f>
        <v>119.40000000000146</v>
      </c>
      <c r="F46" s="21">
        <f t="shared" si="1"/>
        <v>61889689</v>
      </c>
      <c r="G46" s="47">
        <f t="shared" si="1"/>
        <v>14256.360000000348</v>
      </c>
      <c r="H46" s="47">
        <f>D46*E46</f>
        <v>939319.8000000115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0.25">
      <c r="A47" s="37" t="s">
        <v>5</v>
      </c>
      <c r="B47" s="20" t="s">
        <v>27</v>
      </c>
      <c r="C47" s="20" t="s">
        <v>18</v>
      </c>
      <c r="D47" s="37"/>
      <c r="E47" s="37"/>
      <c r="F47" s="20" t="s">
        <v>85</v>
      </c>
      <c r="G47" s="20" t="s">
        <v>86</v>
      </c>
      <c r="H47" s="20" t="s">
        <v>24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0.25">
      <c r="A48" s="13"/>
      <c r="B48" s="30">
        <f>B42+B43+B44+B45+B46</f>
        <v>330640</v>
      </c>
      <c r="C48" s="30">
        <f>C42+C43+C44+C45+C46</f>
        <v>240918</v>
      </c>
      <c r="D48" s="13"/>
      <c r="E48" s="13"/>
      <c r="F48" s="31">
        <f>F42+F43+F44+F45+F46</f>
        <v>93531380</v>
      </c>
      <c r="G48" s="16">
        <f>G42+G43+G44+G45+G46</f>
        <v>141619045.20000002</v>
      </c>
      <c r="H48" s="16">
        <f>H42+H43+H44+H45+H46</f>
        <v>-16914708.999999996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0.25">
      <c r="A49" s="25" t="s">
        <v>83</v>
      </c>
      <c r="B49" s="25"/>
      <c r="C49" s="25"/>
      <c r="D49" s="25"/>
      <c r="E49" s="25"/>
      <c r="F49" s="25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0.25">
      <c r="A50" s="25" t="s">
        <v>19</v>
      </c>
      <c r="B50" s="25"/>
      <c r="C50" s="25"/>
      <c r="D50" s="25"/>
      <c r="E50" s="25"/>
      <c r="F50" s="25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0.25">
      <c r="A51" s="25" t="s">
        <v>33</v>
      </c>
      <c r="B51" s="25"/>
      <c r="C51" s="25"/>
      <c r="D51" s="25"/>
      <c r="F51" s="25" t="s">
        <v>34</v>
      </c>
      <c r="G51" s="25"/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25"/>
      <c r="B52" s="25" t="s">
        <v>21</v>
      </c>
      <c r="C52" s="25" t="s">
        <v>84</v>
      </c>
      <c r="D52" s="48">
        <f>B48</f>
        <v>330640</v>
      </c>
      <c r="F52" s="25" t="s">
        <v>23</v>
      </c>
      <c r="G52" s="25" t="s">
        <v>88</v>
      </c>
      <c r="H52" s="48">
        <f>C48</f>
        <v>240918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25"/>
      <c r="B53" s="25"/>
      <c r="C53" s="25" t="s">
        <v>38</v>
      </c>
      <c r="D53" s="48">
        <v>5</v>
      </c>
      <c r="F53" s="25"/>
      <c r="G53" s="25" t="s">
        <v>38</v>
      </c>
      <c r="H53" s="48">
        <v>5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0.25">
      <c r="A54" s="25"/>
      <c r="B54" s="52" t="s">
        <v>87</v>
      </c>
      <c r="C54" s="50">
        <f>D52/D53</f>
        <v>66128</v>
      </c>
      <c r="D54" s="25"/>
      <c r="E54" s="25"/>
      <c r="F54" s="52" t="s">
        <v>87</v>
      </c>
      <c r="G54" s="50">
        <f>H52/H53</f>
        <v>48183.6</v>
      </c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0.25">
      <c r="A55" s="25"/>
      <c r="C55" s="25"/>
      <c r="D55" s="25"/>
      <c r="E55" s="25"/>
      <c r="G55" s="25"/>
      <c r="H55" s="25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0.25">
      <c r="A56" s="9" t="s">
        <v>36</v>
      </c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0.25">
      <c r="A57" s="9" t="s">
        <v>33</v>
      </c>
      <c r="B57" s="9"/>
      <c r="C57" s="9"/>
      <c r="D57" s="9"/>
      <c r="E57" s="9"/>
      <c r="F57" s="9" t="s">
        <v>92</v>
      </c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.75">
      <c r="A58" s="9"/>
      <c r="B58" s="9" t="s">
        <v>50</v>
      </c>
      <c r="C58" s="9" t="s">
        <v>51</v>
      </c>
      <c r="D58" s="9">
        <f>F48</f>
        <v>93531380</v>
      </c>
      <c r="E58" s="9"/>
      <c r="F58" s="9" t="s">
        <v>52</v>
      </c>
      <c r="G58" s="9" t="s">
        <v>53</v>
      </c>
      <c r="H58" s="34">
        <f>G48</f>
        <v>141619045.20000002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9"/>
      <c r="B59" s="9"/>
      <c r="C59" s="9" t="s">
        <v>41</v>
      </c>
      <c r="D59" s="9" t="s">
        <v>42</v>
      </c>
      <c r="E59" s="9"/>
      <c r="F59" s="9"/>
      <c r="G59" s="9" t="s">
        <v>41</v>
      </c>
      <c r="H59" s="9" t="s">
        <v>91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0.25">
      <c r="A60" s="9"/>
      <c r="B60" s="52" t="s">
        <v>89</v>
      </c>
      <c r="C60" s="27">
        <v>4325.08</v>
      </c>
      <c r="D60" s="9"/>
      <c r="E60" s="9"/>
      <c r="F60" s="52" t="s">
        <v>90</v>
      </c>
      <c r="G60" s="27">
        <v>5322.01</v>
      </c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0.25">
      <c r="A61" s="25"/>
      <c r="C61" s="25"/>
      <c r="D61" s="25"/>
      <c r="E61" s="25"/>
      <c r="G61" s="25"/>
      <c r="H61" s="25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0.25">
      <c r="A62" s="9" t="s">
        <v>43</v>
      </c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0.25">
      <c r="A63" s="9" t="s">
        <v>95</v>
      </c>
      <c r="B63" s="9"/>
      <c r="C63" s="9"/>
      <c r="D63" s="9"/>
      <c r="E63" s="9"/>
      <c r="F63" s="9" t="s">
        <v>34</v>
      </c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.75">
      <c r="A64" s="9"/>
      <c r="B64" s="9" t="s">
        <v>54</v>
      </c>
      <c r="C64" s="9" t="s">
        <v>55</v>
      </c>
      <c r="D64" s="28">
        <f>C60</f>
        <v>4325.08</v>
      </c>
      <c r="E64" s="9"/>
      <c r="F64" s="9" t="s">
        <v>56</v>
      </c>
      <c r="G64" s="9" t="s">
        <v>57</v>
      </c>
      <c r="H64" s="28">
        <f>G60</f>
        <v>5322.01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9"/>
      <c r="B65" s="9"/>
      <c r="C65" s="9" t="s">
        <v>44</v>
      </c>
      <c r="D65" s="28">
        <f>C54</f>
        <v>66128</v>
      </c>
      <c r="E65" s="9"/>
      <c r="F65" s="9"/>
      <c r="G65" s="9" t="s">
        <v>45</v>
      </c>
      <c r="H65" s="36">
        <f>G54</f>
        <v>48183.6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0.25">
      <c r="A66" s="9"/>
      <c r="B66" s="9" t="s">
        <v>93</v>
      </c>
      <c r="C66" s="32">
        <f>D64/D65</f>
        <v>0.06540466973142996</v>
      </c>
      <c r="D66" s="9"/>
      <c r="E66" s="9"/>
      <c r="F66" s="51" t="s">
        <v>94</v>
      </c>
      <c r="G66" s="32">
        <f>H64/H65</f>
        <v>0.11045272665388224</v>
      </c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0.25">
      <c r="A67" s="25"/>
      <c r="C67" s="25"/>
      <c r="D67" s="25"/>
      <c r="E67" s="25"/>
      <c r="G67" s="25"/>
      <c r="H67" s="25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.25">
      <c r="A68" s="25" t="s">
        <v>46</v>
      </c>
      <c r="B68" s="25"/>
      <c r="C68" s="25"/>
      <c r="D68" s="25"/>
      <c r="E68" s="25"/>
      <c r="F68" s="25"/>
      <c r="G68" s="25"/>
      <c r="H68" s="25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0.25">
      <c r="A69" s="25"/>
      <c r="B69" s="25"/>
      <c r="C69" s="25"/>
      <c r="D69" s="25"/>
      <c r="E69" s="25"/>
      <c r="F69" s="25"/>
      <c r="G69" s="25"/>
      <c r="H69" s="25"/>
      <c r="I69" s="25"/>
      <c r="J69" s="25">
        <f>F48</f>
        <v>93531380</v>
      </c>
      <c r="K69" s="79">
        <f>G48</f>
        <v>141619045.20000002</v>
      </c>
      <c r="L69" s="79"/>
      <c r="M69" s="1"/>
      <c r="N69" s="1"/>
      <c r="O69" s="1"/>
      <c r="P69" s="1"/>
      <c r="Q69" s="1"/>
      <c r="R69" s="1"/>
    </row>
    <row r="70" spans="2:18" ht="21">
      <c r="B70" s="9" t="s">
        <v>59</v>
      </c>
      <c r="C70" s="9" t="s">
        <v>61</v>
      </c>
      <c r="D70" s="76">
        <f>H48</f>
        <v>-16914708.999999996</v>
      </c>
      <c r="E70" s="76"/>
      <c r="F70" s="25" t="s">
        <v>96</v>
      </c>
      <c r="G70" s="50">
        <v>-0.15</v>
      </c>
      <c r="H70" s="25"/>
      <c r="I70" s="25"/>
      <c r="J70" s="25"/>
      <c r="K70" s="25"/>
      <c r="L70" s="25"/>
      <c r="M70" s="1"/>
      <c r="N70" s="1"/>
      <c r="O70" s="1"/>
      <c r="P70" s="1"/>
      <c r="Q70" s="1"/>
      <c r="R70" s="1"/>
    </row>
    <row r="71" spans="2:18" ht="20.25">
      <c r="B71" s="9"/>
      <c r="C71" s="9" t="s">
        <v>60</v>
      </c>
      <c r="D71" s="25" t="s">
        <v>110</v>
      </c>
      <c r="E71" s="25"/>
      <c r="F71" s="25"/>
      <c r="G71" s="25"/>
      <c r="H71" s="25"/>
      <c r="I71" s="25"/>
      <c r="J71" s="80">
        <f>D70</f>
        <v>-16914708.999999996</v>
      </c>
      <c r="K71" s="80"/>
      <c r="L71" s="25"/>
      <c r="M71" s="1"/>
      <c r="N71" s="1"/>
      <c r="O71" s="1"/>
      <c r="P71" s="1"/>
      <c r="Q71" s="1"/>
      <c r="R71" s="1"/>
    </row>
    <row r="72" spans="1:18" ht="20.25">
      <c r="A72" s="25"/>
      <c r="B72" s="25"/>
      <c r="C72" s="25"/>
      <c r="D72" s="25"/>
      <c r="E72" s="25"/>
      <c r="F72" s="25"/>
      <c r="G72" s="25"/>
      <c r="H72" s="25"/>
      <c r="I72" s="25"/>
      <c r="J72" s="25">
        <v>4286.8</v>
      </c>
      <c r="K72" s="25">
        <v>4126.86</v>
      </c>
      <c r="L72" s="25"/>
      <c r="M72" s="1"/>
      <c r="N72" s="1"/>
      <c r="O72" s="1"/>
      <c r="P72" s="1"/>
      <c r="Q72" s="1"/>
      <c r="R72" s="1"/>
    </row>
    <row r="73" spans="1:18" ht="20.25">
      <c r="A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  <c r="Q73" s="1"/>
      <c r="R73" s="1"/>
    </row>
    <row r="74" spans="5:18" ht="20.25">
      <c r="E74" s="25"/>
      <c r="F74" s="25"/>
      <c r="G74" s="25"/>
      <c r="H74" s="25"/>
      <c r="I74" s="25" t="s">
        <v>26</v>
      </c>
      <c r="J74" s="49" t="e">
        <f>J71/#REF!</f>
        <v>#REF!</v>
      </c>
      <c r="K74" s="25"/>
      <c r="L74" s="25"/>
      <c r="M74" s="1"/>
      <c r="N74" s="1"/>
      <c r="O74" s="1"/>
      <c r="P74" s="1"/>
      <c r="Q74" s="1"/>
      <c r="R74" s="1"/>
    </row>
    <row r="75" spans="1:18" ht="20.25">
      <c r="A75" s="81" t="s">
        <v>98</v>
      </c>
      <c r="B75" s="81"/>
      <c r="C75" s="81"/>
      <c r="D75" s="81"/>
      <c r="E75" s="81"/>
      <c r="F75" s="81"/>
      <c r="G75" s="81"/>
      <c r="H75" s="8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0.25">
      <c r="A76" s="82" t="s">
        <v>35</v>
      </c>
      <c r="B76" s="82"/>
      <c r="C76" s="82"/>
      <c r="D76" s="82"/>
      <c r="E76" s="82"/>
      <c r="F76" s="82"/>
      <c r="G76" s="82"/>
      <c r="H76" s="82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0.25">
      <c r="A77" s="77" t="s">
        <v>99</v>
      </c>
      <c r="B77" s="77"/>
      <c r="C77" s="77"/>
      <c r="D77" s="77"/>
      <c r="E77" s="77"/>
      <c r="F77" s="77"/>
      <c r="G77" s="77"/>
      <c r="H77" s="77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>
      <c r="A78" s="3" t="s">
        <v>12</v>
      </c>
      <c r="B78" s="22" t="s">
        <v>13</v>
      </c>
      <c r="C78" s="22" t="s">
        <v>14</v>
      </c>
      <c r="D78" s="5" t="s">
        <v>15</v>
      </c>
      <c r="E78" s="5" t="s">
        <v>16</v>
      </c>
      <c r="F78" s="5" t="s">
        <v>28</v>
      </c>
      <c r="G78" s="5" t="s">
        <v>29</v>
      </c>
      <c r="H78" s="5" t="s">
        <v>17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0.25">
      <c r="A79" s="10" t="s">
        <v>6</v>
      </c>
      <c r="B79" s="10">
        <v>49623</v>
      </c>
      <c r="C79" s="10">
        <v>51089</v>
      </c>
      <c r="D79" s="10">
        <f>B79-C92</f>
        <v>3097.5999999999985</v>
      </c>
      <c r="E79" s="11">
        <f>C79-G92</f>
        <v>2905.4000000000015</v>
      </c>
      <c r="F79" s="10">
        <f aca="true" t="shared" si="2" ref="F79:G83">D79*D79</f>
        <v>9595125.75999999</v>
      </c>
      <c r="G79" s="15">
        <f t="shared" si="2"/>
        <v>8441349.160000008</v>
      </c>
      <c r="H79" s="15">
        <f>D79*E79</f>
        <v>8999767.040000001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0.25">
      <c r="A80" s="10" t="s">
        <v>7</v>
      </c>
      <c r="B80" s="10">
        <v>50238</v>
      </c>
      <c r="C80" s="10">
        <v>56150</v>
      </c>
      <c r="D80" s="10">
        <f>B80-C92</f>
        <v>3712.5999999999985</v>
      </c>
      <c r="E80" s="15">
        <f>C80-G92</f>
        <v>7966.4000000000015</v>
      </c>
      <c r="F80" s="10">
        <f t="shared" si="2"/>
        <v>13783398.759999989</v>
      </c>
      <c r="G80" s="15">
        <f t="shared" si="2"/>
        <v>63463528.96000002</v>
      </c>
      <c r="H80" s="15">
        <f>D80*E80</f>
        <v>29576056.639999993</v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0.25">
      <c r="A81" s="10" t="s">
        <v>10</v>
      </c>
      <c r="B81" s="10">
        <v>43939</v>
      </c>
      <c r="C81" s="10">
        <v>44844</v>
      </c>
      <c r="D81" s="10">
        <f>B81-C92</f>
        <v>-2586.4000000000015</v>
      </c>
      <c r="E81" s="15">
        <f>C81-G92</f>
        <v>-3339.5999999999985</v>
      </c>
      <c r="F81" s="10">
        <f t="shared" si="2"/>
        <v>6689464.960000007</v>
      </c>
      <c r="G81" s="15">
        <f t="shared" si="2"/>
        <v>11152928.15999999</v>
      </c>
      <c r="H81" s="15">
        <f>D81*E81</f>
        <v>8637541.440000001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0.25">
      <c r="A82" s="10" t="s">
        <v>115</v>
      </c>
      <c r="B82" s="10">
        <v>40717</v>
      </c>
      <c r="C82" s="10">
        <v>40532</v>
      </c>
      <c r="D82" s="10">
        <f>B82-C92</f>
        <v>-5808.4000000000015</v>
      </c>
      <c r="E82" s="15">
        <f>C82-G92</f>
        <v>-7651.5999999999985</v>
      </c>
      <c r="F82" s="10">
        <f t="shared" si="2"/>
        <v>33737510.56000002</v>
      </c>
      <c r="G82" s="15">
        <f t="shared" si="2"/>
        <v>58546982.55999998</v>
      </c>
      <c r="H82" s="15">
        <f>D82*E82</f>
        <v>44443553.440000005</v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0.25">
      <c r="A83" s="10" t="s">
        <v>116</v>
      </c>
      <c r="B83" s="10">
        <v>48110</v>
      </c>
      <c r="C83" s="10">
        <v>48303</v>
      </c>
      <c r="D83" s="10">
        <f>B83-C92</f>
        <v>1584.5999999999985</v>
      </c>
      <c r="E83" s="15">
        <f>C83-G92</f>
        <v>119.40000000000146</v>
      </c>
      <c r="F83" s="10">
        <f t="shared" si="2"/>
        <v>2510957.1599999955</v>
      </c>
      <c r="G83" s="15">
        <f t="shared" si="2"/>
        <v>14256.360000000348</v>
      </c>
      <c r="H83" s="15">
        <f>D83*E83</f>
        <v>189201.24000000214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0.25">
      <c r="A84" s="53" t="s">
        <v>5</v>
      </c>
      <c r="B84" s="54" t="s">
        <v>27</v>
      </c>
      <c r="C84" s="54" t="s">
        <v>18</v>
      </c>
      <c r="D84" s="53"/>
      <c r="E84" s="53"/>
      <c r="F84" s="54" t="s">
        <v>101</v>
      </c>
      <c r="G84" s="54" t="s">
        <v>102</v>
      </c>
      <c r="H84" s="54" t="s">
        <v>24</v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0.25">
      <c r="A85" s="55"/>
      <c r="B85" s="56">
        <f>B79+B80+B81+B82+B83</f>
        <v>232627</v>
      </c>
      <c r="C85" s="56">
        <f>C79+C80+C81+C82+C83</f>
        <v>240918</v>
      </c>
      <c r="D85" s="55"/>
      <c r="E85" s="55"/>
      <c r="F85" s="55">
        <f>F79+F80+F81+F82+F83</f>
        <v>66316457.2</v>
      </c>
      <c r="G85" s="57">
        <f>G79+G80+G81+G82+G83</f>
        <v>141619045.20000002</v>
      </c>
      <c r="H85" s="57">
        <f>H79+H80+H81+H82+H83</f>
        <v>91846119.80000001</v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0.25">
      <c r="A86" s="9" t="s">
        <v>104</v>
      </c>
      <c r="B86" s="9"/>
      <c r="C86" s="9"/>
      <c r="D86" s="9"/>
      <c r="E86" s="9"/>
      <c r="F86" s="9"/>
      <c r="G86" s="9"/>
      <c r="H86" s="9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0.25">
      <c r="A87" s="9"/>
      <c r="B87" s="9"/>
      <c r="C87" s="9"/>
      <c r="D87" s="9"/>
      <c r="E87" s="9"/>
      <c r="F87" s="9"/>
      <c r="G87" s="9"/>
      <c r="H87" s="9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0.25">
      <c r="A88" s="9" t="s">
        <v>19</v>
      </c>
      <c r="B88" s="9"/>
      <c r="C88" s="9"/>
      <c r="D88" s="9"/>
      <c r="E88" s="9"/>
      <c r="F88" s="9"/>
      <c r="G88" s="9"/>
      <c r="H88" s="9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0.25">
      <c r="A89" s="9" t="s">
        <v>33</v>
      </c>
      <c r="B89" s="9"/>
      <c r="C89" s="9"/>
      <c r="D89" s="9"/>
      <c r="F89" s="9" t="s">
        <v>34</v>
      </c>
      <c r="G89" s="9"/>
      <c r="H89" s="9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5">
      <c r="B90" s="9" t="s">
        <v>21</v>
      </c>
      <c r="C90" s="9" t="s">
        <v>84</v>
      </c>
      <c r="D90" s="28">
        <f>B85</f>
        <v>232627</v>
      </c>
      <c r="F90" s="9" t="s">
        <v>23</v>
      </c>
      <c r="G90" s="9" t="s">
        <v>103</v>
      </c>
      <c r="H90" s="28">
        <f>C85</f>
        <v>240918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9"/>
      <c r="C91" s="9" t="s">
        <v>38</v>
      </c>
      <c r="D91" s="28">
        <v>5</v>
      </c>
      <c r="E91" s="9"/>
      <c r="G91" s="9" t="s">
        <v>38</v>
      </c>
      <c r="H91" s="28">
        <v>5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0.25">
      <c r="A92" s="9"/>
      <c r="B92" s="52" t="s">
        <v>87</v>
      </c>
      <c r="C92" s="23">
        <f>D90/D91</f>
        <v>46525.4</v>
      </c>
      <c r="D92" s="9"/>
      <c r="E92" s="9"/>
      <c r="F92" s="52" t="s">
        <v>87</v>
      </c>
      <c r="G92" s="27">
        <f>H90/H91</f>
        <v>48183.6</v>
      </c>
      <c r="H92" s="9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0.25">
      <c r="A93" s="9"/>
      <c r="C93" s="9"/>
      <c r="D93" s="9"/>
      <c r="E93" s="9"/>
      <c r="G93" s="9"/>
      <c r="H93" s="9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0.25">
      <c r="A94" s="9"/>
      <c r="B94" s="9"/>
      <c r="C94" s="9"/>
      <c r="D94" s="9"/>
      <c r="E94" s="9"/>
      <c r="F94" s="9"/>
      <c r="G94" s="9"/>
      <c r="H94" s="9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0.25">
      <c r="A95" s="9" t="s">
        <v>105</v>
      </c>
      <c r="B95" s="9"/>
      <c r="C95" s="9"/>
      <c r="D95" s="9"/>
      <c r="E95" s="9"/>
      <c r="F95" s="9"/>
      <c r="G95" s="9"/>
      <c r="H95" s="9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0.25">
      <c r="A96" s="9"/>
      <c r="B96" s="9"/>
      <c r="C96" s="9"/>
      <c r="D96" s="9"/>
      <c r="E96" s="9"/>
      <c r="F96" s="9"/>
      <c r="G96" s="9"/>
      <c r="H96" s="9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1">
      <c r="A97" s="9"/>
      <c r="B97" s="9" t="s">
        <v>59</v>
      </c>
      <c r="C97" s="9" t="s">
        <v>61</v>
      </c>
      <c r="D97" s="78">
        <f>H85</f>
        <v>91846119.80000001</v>
      </c>
      <c r="E97" s="78"/>
      <c r="F97" s="9"/>
      <c r="G97" s="9"/>
      <c r="H97" s="9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9"/>
      <c r="C98" s="9" t="s">
        <v>106</v>
      </c>
      <c r="D98" s="9" t="s">
        <v>113</v>
      </c>
      <c r="E98" s="9"/>
      <c r="F98" s="9"/>
      <c r="G98" s="9"/>
      <c r="H98" s="9"/>
      <c r="I98" s="9"/>
      <c r="J98" s="9">
        <f>F85</f>
        <v>66316457.2</v>
      </c>
      <c r="K98" s="75">
        <f>G85</f>
        <v>141619045.20000002</v>
      </c>
      <c r="L98" s="75"/>
      <c r="M98" s="1"/>
      <c r="N98" s="1"/>
      <c r="O98" s="1"/>
      <c r="P98" s="1"/>
      <c r="Q98" s="1"/>
      <c r="R98" s="1"/>
    </row>
    <row r="99" spans="1:18" ht="20.25">
      <c r="A99" s="9"/>
      <c r="B99" s="52" t="s">
        <v>87</v>
      </c>
      <c r="C99" s="23">
        <v>0.95</v>
      </c>
      <c r="D99" s="9"/>
      <c r="E99" s="9"/>
      <c r="F99" s="9"/>
      <c r="G99" s="9"/>
      <c r="H99" s="9"/>
      <c r="I99" s="9"/>
      <c r="J99" s="9"/>
      <c r="K99" s="9"/>
      <c r="L99" s="9"/>
      <c r="M99" s="1"/>
      <c r="N99" s="1"/>
      <c r="O99" s="1"/>
      <c r="P99" s="1"/>
      <c r="Q99" s="1"/>
      <c r="R99" s="1"/>
    </row>
    <row r="100" spans="1:18" ht="20.25">
      <c r="A100" s="9"/>
      <c r="D100" s="9"/>
      <c r="E100" s="9"/>
      <c r="F100" s="9"/>
      <c r="G100" s="9"/>
      <c r="H100" s="9"/>
      <c r="I100" s="9"/>
      <c r="J100" s="74">
        <f>D97</f>
        <v>91846119.80000001</v>
      </c>
      <c r="K100" s="74"/>
      <c r="L100" s="9"/>
      <c r="M100" s="1"/>
      <c r="N100" s="1"/>
      <c r="O100" s="1"/>
      <c r="P100" s="1"/>
      <c r="Q100" s="1"/>
      <c r="R100" s="1"/>
    </row>
    <row r="101" spans="5:18" ht="20.25">
      <c r="E101" s="9"/>
      <c r="F101" s="9"/>
      <c r="G101" s="9"/>
      <c r="H101" s="9"/>
      <c r="I101" s="9"/>
      <c r="J101" s="9">
        <v>3610.42</v>
      </c>
      <c r="K101" s="9">
        <v>4126.86</v>
      </c>
      <c r="L101" s="9"/>
      <c r="M101" s="1"/>
      <c r="N101" s="1"/>
      <c r="O101" s="1"/>
      <c r="P101" s="1"/>
      <c r="Q101" s="1"/>
      <c r="R101" s="1"/>
    </row>
    <row r="102" spans="5:18" ht="20.25">
      <c r="E102" s="9"/>
      <c r="F102" s="9"/>
      <c r="G102" s="9"/>
      <c r="H102" s="9"/>
      <c r="I102" s="9"/>
      <c r="J102" s="9"/>
      <c r="K102" s="9"/>
      <c r="L102" s="9"/>
      <c r="M102" s="1"/>
      <c r="N102" s="1"/>
      <c r="O102" s="1"/>
      <c r="P102" s="1"/>
      <c r="Q102" s="1"/>
      <c r="R102" s="1"/>
    </row>
    <row r="103" spans="5:18" ht="20.25">
      <c r="E103" s="9"/>
      <c r="F103" s="9"/>
      <c r="G103" s="9"/>
      <c r="H103" s="9"/>
      <c r="I103" s="9" t="s">
        <v>26</v>
      </c>
      <c r="J103" s="19">
        <f>J100/K104</f>
        <v>6.164294103968963</v>
      </c>
      <c r="K103" s="9"/>
      <c r="L103" s="9"/>
      <c r="M103" s="1"/>
      <c r="N103" s="1"/>
      <c r="O103" s="1"/>
      <c r="P103" s="1"/>
      <c r="Q103" s="1"/>
      <c r="R103" s="1"/>
    </row>
    <row r="104" spans="5:18" ht="20.25">
      <c r="E104" s="9"/>
      <c r="F104" s="9"/>
      <c r="G104" s="9"/>
      <c r="H104" s="9"/>
      <c r="I104" s="1"/>
      <c r="J104" s="1"/>
      <c r="K104" s="18">
        <f>J101*K101</f>
        <v>14899697.881199999</v>
      </c>
      <c r="L104" s="1"/>
      <c r="M104" s="1"/>
      <c r="N104" s="1"/>
      <c r="O104" s="1"/>
      <c r="P104" s="1"/>
      <c r="Q104" s="1"/>
      <c r="R104" s="1"/>
    </row>
    <row r="105" spans="5:18" ht="20.25">
      <c r="E105" s="9"/>
      <c r="F105" s="9"/>
      <c r="G105" s="9"/>
      <c r="H105" s="9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20.25">
      <c r="B106" s="81" t="s">
        <v>117</v>
      </c>
      <c r="C106" s="81"/>
      <c r="D106" s="81"/>
      <c r="E106" s="81"/>
      <c r="F106" s="81"/>
      <c r="G106" s="81"/>
      <c r="H106" s="8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0.25">
      <c r="A107" s="1"/>
      <c r="B107" s="84" t="s">
        <v>118</v>
      </c>
      <c r="C107" s="84"/>
      <c r="D107" s="84"/>
      <c r="E107" s="84"/>
      <c r="F107" s="84"/>
      <c r="G107" s="84"/>
      <c r="H107" s="84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0.25">
      <c r="A108" s="1"/>
      <c r="B108" s="84" t="s">
        <v>119</v>
      </c>
      <c r="C108" s="84"/>
      <c r="D108" s="84"/>
      <c r="E108" s="84"/>
      <c r="F108" s="84"/>
      <c r="G108" s="84"/>
      <c r="H108" s="84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0.25">
      <c r="A109" s="1"/>
      <c r="B109" s="84" t="s">
        <v>120</v>
      </c>
      <c r="C109" s="84"/>
      <c r="D109" s="84"/>
      <c r="E109" s="84"/>
      <c r="F109" s="84"/>
      <c r="G109" s="84"/>
      <c r="H109" s="84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0.25">
      <c r="A110" s="1"/>
      <c r="B110" s="58"/>
      <c r="C110" s="58"/>
      <c r="D110" s="58"/>
      <c r="E110" s="58"/>
      <c r="F110" s="58"/>
      <c r="G110" s="85" t="s">
        <v>121</v>
      </c>
      <c r="H110" s="8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0.25">
      <c r="A111" s="1"/>
      <c r="B111" s="59"/>
      <c r="C111" s="60" t="s">
        <v>122</v>
      </c>
      <c r="D111" s="86" t="s">
        <v>123</v>
      </c>
      <c r="E111" s="87"/>
      <c r="F111" s="87"/>
      <c r="G111" s="87"/>
      <c r="H111" s="87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0.25">
      <c r="A112" s="1"/>
      <c r="B112" s="63"/>
      <c r="C112" s="64"/>
      <c r="D112" s="61" t="s">
        <v>6</v>
      </c>
      <c r="E112" s="62" t="s">
        <v>7</v>
      </c>
      <c r="F112" s="62" t="s">
        <v>10</v>
      </c>
      <c r="G112" s="62" t="s">
        <v>115</v>
      </c>
      <c r="H112" s="62" t="s">
        <v>116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0.25">
      <c r="A113" s="1"/>
      <c r="B113" s="65" t="s">
        <v>124</v>
      </c>
      <c r="C113" s="66" t="s">
        <v>125</v>
      </c>
      <c r="D113" s="67"/>
      <c r="E113" s="68"/>
      <c r="F113" s="68"/>
      <c r="G113" s="68"/>
      <c r="H113" s="68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0.25">
      <c r="A114" s="1"/>
      <c r="B114" s="59"/>
      <c r="C114" s="69" t="s">
        <v>126</v>
      </c>
      <c r="D114" s="67"/>
      <c r="E114" s="68"/>
      <c r="F114" s="68"/>
      <c r="G114" s="68"/>
      <c r="H114" s="68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8" ht="20.25">
      <c r="B115" s="63"/>
      <c r="C115" s="70" t="s">
        <v>127</v>
      </c>
      <c r="D115" s="67">
        <v>-72713229</v>
      </c>
      <c r="E115" s="68">
        <v>-56257060</v>
      </c>
      <c r="F115" s="68">
        <v>-76355980</v>
      </c>
      <c r="G115" s="68">
        <v>-70893270</v>
      </c>
      <c r="H115" s="68">
        <v>-81720881</v>
      </c>
    </row>
    <row r="116" spans="2:8" ht="20.25">
      <c r="B116" s="71"/>
      <c r="C116" s="66" t="s">
        <v>128</v>
      </c>
      <c r="D116" s="67"/>
      <c r="E116" s="68"/>
      <c r="F116" s="68"/>
      <c r="G116" s="68"/>
      <c r="H116" s="68"/>
    </row>
    <row r="117" spans="2:8" ht="20.25">
      <c r="B117" s="71"/>
      <c r="C117" s="67" t="s">
        <v>129</v>
      </c>
      <c r="D117" s="67">
        <v>41140874</v>
      </c>
      <c r="E117" s="68">
        <v>38189155</v>
      </c>
      <c r="F117" s="68">
        <v>34761921</v>
      </c>
      <c r="G117" s="68">
        <v>32199808</v>
      </c>
      <c r="H117" s="68">
        <v>28910733</v>
      </c>
    </row>
    <row r="118" spans="2:8" ht="20.25">
      <c r="B118" s="71"/>
      <c r="C118" s="67" t="s">
        <v>130</v>
      </c>
      <c r="D118" s="67">
        <v>61555848</v>
      </c>
      <c r="E118" s="68">
        <v>58281836</v>
      </c>
      <c r="F118" s="68">
        <v>57089488</v>
      </c>
      <c r="G118" s="68">
        <v>57912526</v>
      </c>
      <c r="H118" s="68">
        <v>64455125</v>
      </c>
    </row>
    <row r="119" spans="2:8" ht="20.25">
      <c r="B119" s="71"/>
      <c r="C119" s="67" t="s">
        <v>131</v>
      </c>
      <c r="D119" s="67">
        <v>9023948</v>
      </c>
      <c r="E119" s="68"/>
      <c r="F119" s="68"/>
      <c r="G119" s="68"/>
      <c r="H119" s="68"/>
    </row>
    <row r="120" spans="2:8" ht="20.25">
      <c r="B120" s="71"/>
      <c r="C120" s="67" t="s">
        <v>132</v>
      </c>
      <c r="D120" s="67"/>
      <c r="E120" s="68"/>
      <c r="F120" s="68"/>
      <c r="G120" s="68">
        <v>124993</v>
      </c>
      <c r="H120" s="68"/>
    </row>
    <row r="121" spans="2:8" ht="20.25">
      <c r="B121" s="71"/>
      <c r="C121" s="67"/>
      <c r="D121" s="66">
        <f>D115+D117+D118+D119+D120</f>
        <v>39007441</v>
      </c>
      <c r="E121" s="72">
        <f>E115+E117+E118+E119+E120</f>
        <v>40213931</v>
      </c>
      <c r="F121" s="72">
        <f>F115+F117+F118+F119+F120</f>
        <v>15495429</v>
      </c>
      <c r="G121" s="72">
        <f>G115+G117+G118+G119+G120</f>
        <v>19344057</v>
      </c>
      <c r="H121" s="72">
        <f>H115+H117+H118+H119+H120</f>
        <v>11644977</v>
      </c>
    </row>
    <row r="122" spans="2:8" ht="20.25">
      <c r="B122" s="71"/>
      <c r="C122" s="67" t="s">
        <v>133</v>
      </c>
      <c r="D122" s="67"/>
      <c r="E122" s="68"/>
      <c r="F122" s="68"/>
      <c r="G122" s="68"/>
      <c r="H122" s="68"/>
    </row>
    <row r="123" spans="2:8" ht="20.25">
      <c r="B123" s="71"/>
      <c r="C123" s="67" t="s">
        <v>134</v>
      </c>
      <c r="D123" s="67">
        <v>30446922</v>
      </c>
      <c r="E123" s="68">
        <v>-32828727</v>
      </c>
      <c r="F123" s="68">
        <v>9652926</v>
      </c>
      <c r="G123" s="68">
        <v>-6502118</v>
      </c>
      <c r="H123" s="68">
        <v>12271524</v>
      </c>
    </row>
    <row r="124" spans="2:8" ht="20.25">
      <c r="B124" s="71"/>
      <c r="C124" s="67" t="s">
        <v>135</v>
      </c>
      <c r="D124" s="67">
        <v>-19363451</v>
      </c>
      <c r="E124" s="68">
        <v>61813521</v>
      </c>
      <c r="F124" s="68">
        <v>-10543414</v>
      </c>
      <c r="G124" s="68">
        <v>-1001699</v>
      </c>
      <c r="H124" s="68">
        <v>-794529</v>
      </c>
    </row>
    <row r="125" spans="2:8" ht="20.25">
      <c r="B125" s="71"/>
      <c r="C125" s="67" t="s">
        <v>136</v>
      </c>
      <c r="D125" s="67">
        <v>-20850993</v>
      </c>
      <c r="E125" s="68">
        <v>-600672</v>
      </c>
      <c r="F125" s="68">
        <v>15728449</v>
      </c>
      <c r="G125" s="68">
        <v>15060657</v>
      </c>
      <c r="H125" s="68">
        <v>-613044</v>
      </c>
    </row>
    <row r="126" spans="2:8" ht="20.25">
      <c r="B126" s="71"/>
      <c r="C126" s="67" t="s">
        <v>137</v>
      </c>
      <c r="D126" s="67">
        <v>3144232</v>
      </c>
      <c r="E126" s="68">
        <v>7908909</v>
      </c>
      <c r="F126" s="68">
        <v>-1000493</v>
      </c>
      <c r="G126" s="68">
        <v>-11011112</v>
      </c>
      <c r="H126" s="68">
        <v>-4137857</v>
      </c>
    </row>
    <row r="127" spans="2:8" ht="20.25">
      <c r="B127" s="71"/>
      <c r="C127" s="66" t="s">
        <v>138</v>
      </c>
      <c r="D127" s="66">
        <f>D121+D123+D124+D125+D126</f>
        <v>32384151</v>
      </c>
      <c r="E127" s="72">
        <f>E121+E123+E124+E125+E126</f>
        <v>76506962</v>
      </c>
      <c r="F127" s="72">
        <f>F121+F123+F124+F125+F126</f>
        <v>29332897</v>
      </c>
      <c r="G127" s="72">
        <f>G121+G123+G124+G125+G126</f>
        <v>15889785</v>
      </c>
      <c r="H127" s="72">
        <f>H121+H123+H124+H125+H126</f>
        <v>18371071</v>
      </c>
    </row>
    <row r="131" spans="5:6" ht="20.25">
      <c r="E131" s="98" t="s">
        <v>152</v>
      </c>
      <c r="F131" s="89"/>
    </row>
    <row r="132" spans="3:8" ht="20.25">
      <c r="C132" s="82" t="s">
        <v>139</v>
      </c>
      <c r="D132" s="82"/>
      <c r="E132" s="82"/>
      <c r="F132" s="82"/>
      <c r="G132" s="82"/>
      <c r="H132" s="82"/>
    </row>
    <row r="133" spans="3:8" ht="20.25">
      <c r="C133" s="82" t="s">
        <v>140</v>
      </c>
      <c r="D133" s="82"/>
      <c r="E133" s="82"/>
      <c r="F133" s="82"/>
      <c r="G133" s="82"/>
      <c r="H133" s="82"/>
    </row>
    <row r="134" spans="3:8" ht="20.25">
      <c r="C134" s="89"/>
      <c r="D134" s="89"/>
      <c r="E134" s="89"/>
      <c r="F134" s="89"/>
      <c r="G134" s="90"/>
      <c r="H134" s="90"/>
    </row>
    <row r="135" spans="3:8" ht="20.25">
      <c r="C135" s="91" t="s">
        <v>122</v>
      </c>
      <c r="D135" s="92" t="s">
        <v>123</v>
      </c>
      <c r="E135" s="92"/>
      <c r="F135" s="92"/>
      <c r="G135" s="92"/>
      <c r="H135" s="86"/>
    </row>
    <row r="136" spans="3:8" ht="21" thickBot="1">
      <c r="C136" s="93"/>
      <c r="D136" s="94" t="s">
        <v>6</v>
      </c>
      <c r="E136" s="94" t="s">
        <v>7</v>
      </c>
      <c r="F136" s="94" t="s">
        <v>10</v>
      </c>
      <c r="G136" s="94" t="s">
        <v>115</v>
      </c>
      <c r="H136" s="94" t="s">
        <v>116</v>
      </c>
    </row>
    <row r="137" spans="3:8" ht="21" thickTop="1">
      <c r="C137" s="95" t="s">
        <v>141</v>
      </c>
      <c r="D137" s="95">
        <v>381164976</v>
      </c>
      <c r="E137" s="95">
        <v>400989822</v>
      </c>
      <c r="F137" s="95">
        <v>351620808</v>
      </c>
      <c r="G137" s="95">
        <v>341094345</v>
      </c>
      <c r="H137" s="95">
        <v>403018359</v>
      </c>
    </row>
    <row r="138" spans="3:8" ht="20.25">
      <c r="C138" s="68" t="s">
        <v>142</v>
      </c>
      <c r="D138" s="68">
        <v>296397200</v>
      </c>
      <c r="E138" s="68">
        <v>290254711</v>
      </c>
      <c r="F138" s="68">
        <v>245149976</v>
      </c>
      <c r="G138" s="68">
        <v>236245054</v>
      </c>
      <c r="H138" s="68">
        <v>291584402</v>
      </c>
    </row>
    <row r="139" spans="3:8" ht="20.25">
      <c r="C139" s="72" t="s">
        <v>143</v>
      </c>
      <c r="D139" s="72">
        <f>D137-D138</f>
        <v>84767776</v>
      </c>
      <c r="E139" s="72">
        <f>E137-E138</f>
        <v>110735111</v>
      </c>
      <c r="F139" s="72">
        <f>F137-F138</f>
        <v>106470832</v>
      </c>
      <c r="G139" s="72">
        <f>G137-G138</f>
        <v>104849291</v>
      </c>
      <c r="H139" s="72">
        <f>H137-H138</f>
        <v>111433957</v>
      </c>
    </row>
    <row r="140" spans="3:8" ht="20.25">
      <c r="C140" s="68" t="s">
        <v>144</v>
      </c>
      <c r="D140" s="96">
        <v>59201504</v>
      </c>
      <c r="E140" s="96">
        <v>50523087</v>
      </c>
      <c r="F140" s="96">
        <v>54414479</v>
      </c>
      <c r="G140" s="96">
        <v>58925812</v>
      </c>
      <c r="H140" s="96">
        <v>63459104</v>
      </c>
    </row>
    <row r="141" spans="3:8" ht="20.25">
      <c r="C141" s="68" t="s">
        <v>145</v>
      </c>
      <c r="D141" s="96">
        <v>42625972</v>
      </c>
      <c r="E141" s="96">
        <v>30624692</v>
      </c>
      <c r="F141" s="96">
        <v>40990962</v>
      </c>
      <c r="G141" s="96">
        <v>30640774</v>
      </c>
      <c r="H141" s="96">
        <v>43157536</v>
      </c>
    </row>
    <row r="142" spans="3:8" ht="20.25">
      <c r="C142" s="72" t="s">
        <v>5</v>
      </c>
      <c r="D142" s="72">
        <f>D139-D140-D141</f>
        <v>-17059700</v>
      </c>
      <c r="E142" s="72">
        <f>E139-E140-E141</f>
        <v>29587332</v>
      </c>
      <c r="F142" s="72">
        <f>F139-F140-F141</f>
        <v>11065391</v>
      </c>
      <c r="G142" s="72">
        <f>G139-G140-G141</f>
        <v>15282705</v>
      </c>
      <c r="H142" s="72">
        <f>H139-H140-H141</f>
        <v>4817317</v>
      </c>
    </row>
    <row r="143" spans="3:8" ht="20.25">
      <c r="C143" s="97" t="s">
        <v>146</v>
      </c>
      <c r="D143" s="97">
        <v>8738027</v>
      </c>
      <c r="E143" s="97">
        <v>9450186</v>
      </c>
      <c r="F143" s="97">
        <v>3144058</v>
      </c>
      <c r="G143" s="97">
        <v>2758332</v>
      </c>
      <c r="H143" s="97">
        <v>5652986</v>
      </c>
    </row>
    <row r="144" spans="3:8" ht="20.25">
      <c r="C144" s="72" t="s">
        <v>147</v>
      </c>
      <c r="D144" s="72">
        <f>D142+D143</f>
        <v>-8321673</v>
      </c>
      <c r="E144" s="72">
        <f>E142+E143</f>
        <v>39037518</v>
      </c>
      <c r="F144" s="72">
        <f>F142+F143</f>
        <v>14209449</v>
      </c>
      <c r="G144" s="72">
        <f>G142+G143</f>
        <v>18041037</v>
      </c>
      <c r="H144" s="72">
        <f>H142+H143</f>
        <v>10470303</v>
      </c>
    </row>
    <row r="145" spans="3:8" ht="20.25">
      <c r="C145" s="68" t="s">
        <v>148</v>
      </c>
      <c r="D145" s="97">
        <v>61555848</v>
      </c>
      <c r="E145" s="97">
        <v>58281836</v>
      </c>
      <c r="F145" s="97">
        <v>57089488</v>
      </c>
      <c r="G145" s="97">
        <v>57912526</v>
      </c>
      <c r="H145" s="97">
        <v>64455125</v>
      </c>
    </row>
    <row r="146" spans="3:8" ht="20.25">
      <c r="C146" s="72" t="s">
        <v>149</v>
      </c>
      <c r="D146" s="72">
        <f>D144-D145</f>
        <v>-69877521</v>
      </c>
      <c r="E146" s="72">
        <f>E144-E145</f>
        <v>-19244318</v>
      </c>
      <c r="F146" s="72">
        <f>F144-F145</f>
        <v>-42880039</v>
      </c>
      <c r="G146" s="72">
        <f>G144-G145</f>
        <v>-39871489</v>
      </c>
      <c r="H146" s="72">
        <f>H144-H145</f>
        <v>-53984822</v>
      </c>
    </row>
    <row r="147" spans="3:8" ht="12.75">
      <c r="C147" s="68" t="s">
        <v>150</v>
      </c>
      <c r="D147" s="68"/>
      <c r="E147" s="68"/>
      <c r="F147" s="68"/>
      <c r="G147" s="68"/>
      <c r="H147" s="68"/>
    </row>
    <row r="148" spans="3:8" ht="20.25">
      <c r="C148" s="72" t="s">
        <v>151</v>
      </c>
      <c r="D148" s="72">
        <f>D146-D147</f>
        <v>-69877521</v>
      </c>
      <c r="E148" s="72">
        <f>E146-E147</f>
        <v>-19244318</v>
      </c>
      <c r="F148" s="72">
        <f>F146-F147</f>
        <v>-42880039</v>
      </c>
      <c r="G148" s="72">
        <f>G146-G147</f>
        <v>-39871489</v>
      </c>
      <c r="H148" s="72">
        <f>H146-H147</f>
        <v>-53984822</v>
      </c>
    </row>
    <row r="151" ht="20.25">
      <c r="E151" s="98" t="s">
        <v>174</v>
      </c>
    </row>
    <row r="152" spans="3:8" ht="20.25">
      <c r="C152" s="83" t="s">
        <v>118</v>
      </c>
      <c r="D152" s="83"/>
      <c r="E152" s="83"/>
      <c r="F152" s="83"/>
      <c r="G152" s="83"/>
      <c r="H152" s="83"/>
    </row>
    <row r="153" spans="3:8" ht="20.25">
      <c r="C153" s="83" t="s">
        <v>153</v>
      </c>
      <c r="D153" s="83"/>
      <c r="E153" s="83"/>
      <c r="F153" s="83"/>
      <c r="G153" s="83"/>
      <c r="H153" s="83"/>
    </row>
    <row r="154" spans="3:8" ht="20.25">
      <c r="C154" s="99" t="s">
        <v>122</v>
      </c>
      <c r="D154" s="100" t="s">
        <v>123</v>
      </c>
      <c r="E154" s="92"/>
      <c r="F154" s="92"/>
      <c r="G154" s="92"/>
      <c r="H154" s="86"/>
    </row>
    <row r="155" spans="3:8" ht="21" thickBot="1">
      <c r="C155" s="93"/>
      <c r="D155" s="101" t="s">
        <v>6</v>
      </c>
      <c r="E155" s="101" t="s">
        <v>7</v>
      </c>
      <c r="F155" s="101" t="s">
        <v>10</v>
      </c>
      <c r="G155" s="101" t="s">
        <v>115</v>
      </c>
      <c r="H155" s="101" t="s">
        <v>116</v>
      </c>
    </row>
    <row r="156" spans="3:8" ht="21" thickTop="1">
      <c r="C156" s="102" t="s">
        <v>154</v>
      </c>
      <c r="D156" s="97"/>
      <c r="E156" s="97"/>
      <c r="F156" s="97"/>
      <c r="G156" s="97"/>
      <c r="H156" s="97"/>
    </row>
    <row r="157" spans="3:8" ht="20.25">
      <c r="C157" s="72" t="s">
        <v>155</v>
      </c>
      <c r="D157" s="68"/>
      <c r="E157" s="68"/>
      <c r="F157" s="68"/>
      <c r="G157" s="68"/>
      <c r="H157" s="68"/>
    </row>
    <row r="158" spans="3:8" ht="20.25">
      <c r="C158" s="68" t="s">
        <v>156</v>
      </c>
      <c r="D158" s="68">
        <v>435822150</v>
      </c>
      <c r="E158" s="68">
        <v>435822150</v>
      </c>
      <c r="F158" s="68">
        <v>435822150</v>
      </c>
      <c r="G158" s="68">
        <v>435822150</v>
      </c>
      <c r="H158" s="68">
        <v>435822150</v>
      </c>
    </row>
    <row r="159" spans="3:8" ht="20.25">
      <c r="C159" s="68" t="s">
        <v>157</v>
      </c>
      <c r="D159" s="68">
        <v>-500477309</v>
      </c>
      <c r="E159" s="68">
        <v>-556734369</v>
      </c>
      <c r="F159" s="68">
        <v>-633090349</v>
      </c>
      <c r="G159" s="68">
        <v>-703983619</v>
      </c>
      <c r="H159" s="68">
        <v>-785704500</v>
      </c>
    </row>
    <row r="160" spans="3:8" ht="20.25">
      <c r="C160" s="103"/>
      <c r="D160" s="72"/>
      <c r="E160" s="72"/>
      <c r="F160" s="72"/>
      <c r="G160" s="72"/>
      <c r="H160" s="72"/>
    </row>
    <row r="161" spans="3:8" ht="20.25">
      <c r="C161" s="72" t="s">
        <v>158</v>
      </c>
      <c r="D161" s="68"/>
      <c r="E161" s="68"/>
      <c r="F161" s="68"/>
      <c r="G161" s="68"/>
      <c r="H161" s="68"/>
    </row>
    <row r="162" spans="3:8" ht="20.25">
      <c r="C162" s="68" t="s">
        <v>159</v>
      </c>
      <c r="D162" s="68">
        <v>563387800</v>
      </c>
      <c r="E162" s="68">
        <v>532003437</v>
      </c>
      <c r="F162" s="68">
        <v>527097365</v>
      </c>
      <c r="G162" s="68">
        <v>510551372</v>
      </c>
      <c r="H162" s="68">
        <v>511836169</v>
      </c>
    </row>
    <row r="163" spans="3:8" ht="12.75">
      <c r="C163" s="68" t="s">
        <v>160</v>
      </c>
      <c r="D163" s="68"/>
      <c r="E163" s="68"/>
      <c r="F163" s="68"/>
      <c r="G163" s="68"/>
      <c r="H163" s="68"/>
    </row>
    <row r="164" spans="3:8" ht="20.25">
      <c r="C164" s="103"/>
      <c r="D164" s="68"/>
      <c r="E164" s="68"/>
      <c r="F164" s="68"/>
      <c r="G164" s="68"/>
      <c r="H164" s="68"/>
    </row>
    <row r="165" spans="3:8" ht="21" thickBot="1">
      <c r="C165" s="104" t="s">
        <v>161</v>
      </c>
      <c r="D165" s="105">
        <f>SUM(D158:D164)</f>
        <v>498732641</v>
      </c>
      <c r="E165" s="105">
        <f>SUM(E158:E164)</f>
        <v>411091218</v>
      </c>
      <c r="F165" s="105">
        <f>SUM(F158:F164)</f>
        <v>329829166</v>
      </c>
      <c r="G165" s="105">
        <f>SUM(G158:G164)</f>
        <v>242389903</v>
      </c>
      <c r="H165" s="105">
        <f>SUM(H158:H164)</f>
        <v>161953819</v>
      </c>
    </row>
    <row r="166" spans="3:8" ht="21" thickTop="1">
      <c r="C166" s="102" t="s">
        <v>162</v>
      </c>
      <c r="D166" s="97"/>
      <c r="E166" s="97"/>
      <c r="F166" s="97"/>
      <c r="G166" s="97"/>
      <c r="H166" s="97"/>
    </row>
    <row r="167" spans="3:8" ht="20.25">
      <c r="C167" s="72" t="s">
        <v>163</v>
      </c>
      <c r="D167" s="72">
        <v>499541331</v>
      </c>
      <c r="E167" s="72">
        <v>461409850</v>
      </c>
      <c r="F167" s="72">
        <v>432834837</v>
      </c>
      <c r="G167" s="72">
        <v>397294620</v>
      </c>
      <c r="H167" s="72">
        <v>378820773</v>
      </c>
    </row>
    <row r="168" spans="3:8" ht="12.75">
      <c r="C168" s="72" t="s">
        <v>164</v>
      </c>
      <c r="D168" s="68"/>
      <c r="E168" s="68"/>
      <c r="F168" s="68"/>
      <c r="G168" s="68"/>
      <c r="H168" s="68"/>
    </row>
    <row r="169" spans="3:8" ht="20.25">
      <c r="C169" s="72" t="s">
        <v>165</v>
      </c>
      <c r="D169" s="68"/>
      <c r="E169" s="68"/>
      <c r="F169" s="68"/>
      <c r="G169" s="68"/>
      <c r="H169" s="68"/>
    </row>
    <row r="170" spans="3:8" ht="20.25">
      <c r="C170" s="68" t="s">
        <v>166</v>
      </c>
      <c r="D170" s="68">
        <v>206634222</v>
      </c>
      <c r="E170" s="68">
        <v>144820701</v>
      </c>
      <c r="F170" s="68">
        <v>155364115</v>
      </c>
      <c r="G170" s="68">
        <v>156365814</v>
      </c>
      <c r="H170" s="68">
        <v>157160343</v>
      </c>
    </row>
    <row r="171" spans="3:8" ht="20.25">
      <c r="C171" s="68" t="s">
        <v>167</v>
      </c>
      <c r="D171" s="68">
        <v>55979626</v>
      </c>
      <c r="E171" s="68">
        <v>56580298</v>
      </c>
      <c r="F171" s="68">
        <v>40851849</v>
      </c>
      <c r="G171" s="68">
        <v>25791192</v>
      </c>
      <c r="H171" s="68">
        <v>26404236</v>
      </c>
    </row>
    <row r="172" spans="3:8" ht="20.25">
      <c r="C172" s="68" t="s">
        <v>168</v>
      </c>
      <c r="D172" s="68">
        <v>33860809</v>
      </c>
      <c r="E172" s="68">
        <v>32143898</v>
      </c>
      <c r="F172" s="68">
        <v>21349276</v>
      </c>
      <c r="G172" s="68">
        <v>14881976</v>
      </c>
      <c r="H172" s="68">
        <v>9725936</v>
      </c>
    </row>
    <row r="173" spans="3:8" ht="20.25">
      <c r="C173" s="68" t="s">
        <v>169</v>
      </c>
      <c r="D173" s="68">
        <v>16107742</v>
      </c>
      <c r="E173" s="68">
        <v>8198833</v>
      </c>
      <c r="F173" s="68">
        <v>9199326</v>
      </c>
      <c r="G173" s="68">
        <v>27701573</v>
      </c>
      <c r="H173" s="68">
        <v>31839430</v>
      </c>
    </row>
    <row r="174" spans="3:8" ht="20.25">
      <c r="C174" s="103" t="s">
        <v>5</v>
      </c>
      <c r="D174" s="72">
        <f>SUM(D170:D173)</f>
        <v>312582399</v>
      </c>
      <c r="E174" s="72">
        <f>SUM(E170:E173)</f>
        <v>241743730</v>
      </c>
      <c r="F174" s="72">
        <f>SUM(F170:F173)</f>
        <v>226764566</v>
      </c>
      <c r="G174" s="72">
        <f>SUM(G170:G173)</f>
        <v>224740555</v>
      </c>
      <c r="H174" s="72">
        <f>SUM(H170:H173)</f>
        <v>225129945</v>
      </c>
    </row>
    <row r="175" spans="3:8" ht="20.25">
      <c r="C175" s="72" t="s">
        <v>170</v>
      </c>
      <c r="D175" s="68"/>
      <c r="E175" s="68"/>
      <c r="F175" s="68"/>
      <c r="G175" s="68"/>
      <c r="H175" s="68"/>
    </row>
    <row r="176" spans="3:8" ht="20.25">
      <c r="C176" s="68" t="s">
        <v>171</v>
      </c>
      <c r="D176" s="68">
        <v>204891089</v>
      </c>
      <c r="E176" s="68">
        <v>172062362</v>
      </c>
      <c r="F176" s="68">
        <v>193270237</v>
      </c>
      <c r="G176" s="68">
        <v>243145272</v>
      </c>
      <c r="H176" s="68">
        <v>305496899</v>
      </c>
    </row>
    <row r="177" spans="3:8" ht="20.25">
      <c r="C177" s="68" t="s">
        <v>172</v>
      </c>
      <c r="D177" s="68">
        <v>108500000</v>
      </c>
      <c r="E177" s="68">
        <v>120000000</v>
      </c>
      <c r="F177" s="68">
        <v>136500000</v>
      </c>
      <c r="G177" s="68">
        <v>136500000</v>
      </c>
      <c r="H177" s="68">
        <v>136500000</v>
      </c>
    </row>
    <row r="178" spans="3:8" ht="20.25">
      <c r="C178" s="103" t="s">
        <v>5</v>
      </c>
      <c r="D178" s="72">
        <f>SUM(D176:D177)</f>
        <v>313391089</v>
      </c>
      <c r="E178" s="72">
        <f>SUM(E176:E177)</f>
        <v>292062362</v>
      </c>
      <c r="F178" s="72">
        <f>SUM(F176:F177)</f>
        <v>329770237</v>
      </c>
      <c r="G178" s="72">
        <f>SUM(G176:G177)</f>
        <v>379645272</v>
      </c>
      <c r="H178" s="72">
        <f>SUM(H176:H177)</f>
        <v>441996899</v>
      </c>
    </row>
    <row r="179" spans="3:8" ht="20.25">
      <c r="C179" s="72" t="s">
        <v>173</v>
      </c>
      <c r="D179" s="72">
        <f>D174-D178</f>
        <v>-808690</v>
      </c>
      <c r="E179" s="72">
        <f>E174-E178</f>
        <v>-50318632</v>
      </c>
      <c r="F179" s="72">
        <f>F174-F178</f>
        <v>-103005671</v>
      </c>
      <c r="G179" s="72">
        <f>G174-G178</f>
        <v>-154904717</v>
      </c>
      <c r="H179" s="72">
        <f>H174-H178</f>
        <v>-216866954</v>
      </c>
    </row>
    <row r="180" spans="3:8" ht="21" thickBot="1">
      <c r="C180" s="104" t="s">
        <v>161</v>
      </c>
      <c r="D180" s="105">
        <f>D167+D179</f>
        <v>498732641</v>
      </c>
      <c r="E180" s="105">
        <f>E167+E179</f>
        <v>411091218</v>
      </c>
      <c r="F180" s="105">
        <f>F167+F179</f>
        <v>329829166</v>
      </c>
      <c r="G180" s="105">
        <f>G167+G179</f>
        <v>242389903</v>
      </c>
      <c r="H180" s="105">
        <f>H167+H179</f>
        <v>161953819</v>
      </c>
    </row>
    <row r="181" ht="21" thickTop="1"/>
  </sheetData>
  <sheetProtection/>
  <mergeCells count="36">
    <mergeCell ref="C152:H152"/>
    <mergeCell ref="C153:H153"/>
    <mergeCell ref="D154:H154"/>
    <mergeCell ref="C132:H132"/>
    <mergeCell ref="C133:H133"/>
    <mergeCell ref="G134:H134"/>
    <mergeCell ref="D135:H135"/>
    <mergeCell ref="B106:H106"/>
    <mergeCell ref="B107:H107"/>
    <mergeCell ref="B108:H108"/>
    <mergeCell ref="B109:H109"/>
    <mergeCell ref="G110:H110"/>
    <mergeCell ref="D111:H111"/>
    <mergeCell ref="J1:L1"/>
    <mergeCell ref="J2:L2"/>
    <mergeCell ref="A38:H38"/>
    <mergeCell ref="A39:H39"/>
    <mergeCell ref="J38:L38"/>
    <mergeCell ref="J39:L39"/>
    <mergeCell ref="A1:H1"/>
    <mergeCell ref="A2:H2"/>
    <mergeCell ref="A3:H3"/>
    <mergeCell ref="D34:E34"/>
    <mergeCell ref="K98:L98"/>
    <mergeCell ref="J100:K100"/>
    <mergeCell ref="K69:L69"/>
    <mergeCell ref="J71:K71"/>
    <mergeCell ref="A75:H75"/>
    <mergeCell ref="A76:H76"/>
    <mergeCell ref="A77:H77"/>
    <mergeCell ref="K31:L31"/>
    <mergeCell ref="K34:L34"/>
    <mergeCell ref="L32:M32"/>
    <mergeCell ref="D70:E70"/>
    <mergeCell ref="A40:H40"/>
    <mergeCell ref="D97:E97"/>
  </mergeCells>
  <printOptions/>
  <pageMargins left="1.25" right="0.25" top="0.5" bottom="0.2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6">
      <selection activeCell="H31" sqref="H31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7.140625" style="0" customWidth="1"/>
    <col min="4" max="4" width="13.00390625" style="0" customWidth="1"/>
    <col min="5" max="5" width="13.7109375" style="0" customWidth="1"/>
    <col min="14" max="14" width="9.140625" style="2" customWidth="1"/>
  </cols>
  <sheetData>
    <row r="1" spans="1:9" ht="20.25">
      <c r="A1" s="82" t="s">
        <v>70</v>
      </c>
      <c r="B1" s="82"/>
      <c r="C1" s="82"/>
      <c r="D1" s="82"/>
      <c r="E1" s="82"/>
      <c r="F1" s="9"/>
      <c r="G1" s="9"/>
      <c r="H1" s="9"/>
      <c r="I1" s="9"/>
    </row>
    <row r="2" spans="1:12" ht="20.25">
      <c r="A2" s="83" t="s">
        <v>71</v>
      </c>
      <c r="B2" s="83"/>
      <c r="C2" s="83"/>
      <c r="D2" s="83"/>
      <c r="E2" s="83"/>
      <c r="F2" s="9"/>
      <c r="G2" s="9"/>
      <c r="H2" s="9"/>
      <c r="I2" s="9"/>
      <c r="K2" s="42"/>
      <c r="L2" s="42"/>
    </row>
    <row r="3" spans="1:12" ht="20.25">
      <c r="A3" s="88" t="s">
        <v>78</v>
      </c>
      <c r="B3" s="88"/>
      <c r="C3" s="88"/>
      <c r="D3" s="88"/>
      <c r="E3" s="88"/>
      <c r="F3" s="9"/>
      <c r="G3" s="9"/>
      <c r="H3" s="9"/>
      <c r="I3" s="9"/>
      <c r="K3" s="42"/>
      <c r="L3" s="42"/>
    </row>
    <row r="4" spans="1:12" ht="20.25">
      <c r="A4" s="20" t="s">
        <v>72</v>
      </c>
      <c r="B4" s="20" t="s">
        <v>74</v>
      </c>
      <c r="C4" s="20" t="s">
        <v>73</v>
      </c>
      <c r="D4" s="20" t="s">
        <v>77</v>
      </c>
      <c r="E4" s="45" t="s">
        <v>75</v>
      </c>
      <c r="F4" s="9"/>
      <c r="G4" s="9"/>
      <c r="H4" s="9"/>
      <c r="I4" s="9"/>
      <c r="K4" s="42"/>
      <c r="L4" s="42"/>
    </row>
    <row r="5" spans="1:12" ht="20.25">
      <c r="A5" s="30"/>
      <c r="B5" s="30" t="s">
        <v>13</v>
      </c>
      <c r="C5" s="30" t="s">
        <v>14</v>
      </c>
      <c r="D5" s="13"/>
      <c r="E5" s="13"/>
      <c r="F5" s="9"/>
      <c r="G5" s="9"/>
      <c r="H5" s="9"/>
      <c r="I5" s="9"/>
      <c r="K5" s="42"/>
      <c r="L5" s="42"/>
    </row>
    <row r="6" spans="1:12" ht="20.25">
      <c r="A6" s="39" t="s">
        <v>0</v>
      </c>
      <c r="B6" s="43">
        <f>L7</f>
        <v>-2</v>
      </c>
      <c r="C6" s="39">
        <v>49623</v>
      </c>
      <c r="D6" s="39">
        <f>B6*B6</f>
        <v>4</v>
      </c>
      <c r="E6" s="10">
        <f>B6*C6</f>
        <v>-99246</v>
      </c>
      <c r="F6" s="9"/>
      <c r="G6" s="9"/>
      <c r="H6" s="9"/>
      <c r="I6" s="9"/>
      <c r="K6" s="42"/>
      <c r="L6" s="42"/>
    </row>
    <row r="7" spans="1:12" ht="20.25">
      <c r="A7" s="39" t="s">
        <v>1</v>
      </c>
      <c r="B7" s="43">
        <f>L8</f>
        <v>-1</v>
      </c>
      <c r="C7" s="39">
        <v>50238</v>
      </c>
      <c r="D7" s="39">
        <f>B7*B7</f>
        <v>1</v>
      </c>
      <c r="E7" s="10">
        <f>B7*C7</f>
        <v>-50238</v>
      </c>
      <c r="F7" s="9"/>
      <c r="G7" s="9"/>
      <c r="H7" s="9"/>
      <c r="I7" s="9"/>
      <c r="J7">
        <f>C6+C7+C8+C9+C10</f>
        <v>232627</v>
      </c>
      <c r="K7" s="41">
        <v>1</v>
      </c>
      <c r="L7" s="41">
        <f>K7-K9</f>
        <v>-2</v>
      </c>
    </row>
    <row r="8" spans="1:12" ht="20.25">
      <c r="A8" s="39" t="s">
        <v>2</v>
      </c>
      <c r="B8" s="43">
        <f>L9</f>
        <v>0</v>
      </c>
      <c r="C8" s="39">
        <v>43939</v>
      </c>
      <c r="D8" s="39">
        <f>B8*B8</f>
        <v>0</v>
      </c>
      <c r="E8" s="10">
        <f>B8*C8</f>
        <v>0</v>
      </c>
      <c r="F8" s="9"/>
      <c r="G8" s="9"/>
      <c r="H8" s="9"/>
      <c r="I8" s="9"/>
      <c r="K8" s="41">
        <v>2</v>
      </c>
      <c r="L8" s="41">
        <f>K8-K9</f>
        <v>-1</v>
      </c>
    </row>
    <row r="9" spans="1:12" ht="20.25">
      <c r="A9" s="39" t="s">
        <v>3</v>
      </c>
      <c r="B9" s="43">
        <f>L10</f>
        <v>1</v>
      </c>
      <c r="C9" s="39">
        <v>40717</v>
      </c>
      <c r="D9" s="39">
        <f>B9*B9</f>
        <v>1</v>
      </c>
      <c r="E9" s="10">
        <f>B9*C9</f>
        <v>40717</v>
      </c>
      <c r="F9" s="9"/>
      <c r="G9" s="9"/>
      <c r="H9" s="9"/>
      <c r="I9" s="9"/>
      <c r="K9" s="41">
        <v>3</v>
      </c>
      <c r="L9" s="41">
        <f>L9-K9</f>
        <v>0</v>
      </c>
    </row>
    <row r="10" spans="1:12" ht="20.25">
      <c r="A10" s="39" t="s">
        <v>4</v>
      </c>
      <c r="B10" s="43">
        <f>L11</f>
        <v>2</v>
      </c>
      <c r="C10" s="39">
        <v>48110</v>
      </c>
      <c r="D10" s="39">
        <f>B10*B10</f>
        <v>4</v>
      </c>
      <c r="E10" s="10">
        <f>B10*C10</f>
        <v>96220</v>
      </c>
      <c r="F10" s="9"/>
      <c r="G10" s="9"/>
      <c r="H10" s="9"/>
      <c r="I10" s="9"/>
      <c r="K10" s="41">
        <v>4</v>
      </c>
      <c r="L10" s="41">
        <f>K10-K9</f>
        <v>1</v>
      </c>
    </row>
    <row r="11" spans="1:12" ht="20.25">
      <c r="A11" s="10"/>
      <c r="B11" s="10"/>
      <c r="C11" s="44" t="s">
        <v>108</v>
      </c>
      <c r="D11" s="44" t="s">
        <v>76</v>
      </c>
      <c r="E11" s="44" t="s">
        <v>109</v>
      </c>
      <c r="F11" s="9"/>
      <c r="G11" s="9"/>
      <c r="H11" s="9"/>
      <c r="I11" s="9"/>
      <c r="K11" s="41">
        <v>5</v>
      </c>
      <c r="L11" s="41">
        <f>K11-K9</f>
        <v>2</v>
      </c>
    </row>
    <row r="12" spans="1:12" ht="20.25">
      <c r="A12" s="9"/>
      <c r="B12" s="9"/>
      <c r="C12" s="9"/>
      <c r="D12" s="9"/>
      <c r="E12" s="9"/>
      <c r="F12" s="9"/>
      <c r="G12" s="9"/>
      <c r="H12" s="9"/>
      <c r="I12" s="9"/>
      <c r="J12" s="29"/>
      <c r="K12" s="42"/>
      <c r="L12" s="42"/>
    </row>
    <row r="13" spans="1:9" ht="20.25">
      <c r="A13" s="9"/>
      <c r="B13" s="9"/>
      <c r="C13" s="9"/>
      <c r="D13" s="9"/>
      <c r="E13" s="9"/>
      <c r="F13" s="9"/>
      <c r="G13" s="9"/>
      <c r="H13" s="9"/>
      <c r="I13" s="9"/>
    </row>
    <row r="14" spans="1:9" ht="20.25">
      <c r="A14" s="9"/>
      <c r="B14" s="9"/>
      <c r="C14" s="9"/>
      <c r="D14" s="9"/>
      <c r="E14" s="9"/>
      <c r="F14" s="9"/>
      <c r="G14" s="9"/>
      <c r="H14" s="9"/>
      <c r="I14" s="9"/>
    </row>
    <row r="15" spans="1:9" ht="20.25">
      <c r="A15" s="82" t="s">
        <v>70</v>
      </c>
      <c r="B15" s="82"/>
      <c r="C15" s="82"/>
      <c r="D15" s="82"/>
      <c r="E15" s="82"/>
      <c r="F15" s="9"/>
      <c r="G15" s="9"/>
      <c r="H15" s="9"/>
      <c r="I15" s="9"/>
    </row>
    <row r="16" spans="1:9" ht="20.25">
      <c r="A16" s="83" t="s">
        <v>71</v>
      </c>
      <c r="B16" s="83"/>
      <c r="C16" s="83"/>
      <c r="D16" s="83"/>
      <c r="E16" s="83"/>
      <c r="F16" s="9"/>
      <c r="G16" s="9"/>
      <c r="H16" s="9"/>
      <c r="I16" s="9"/>
    </row>
    <row r="17" spans="1:9" ht="20.25">
      <c r="A17" s="88" t="s">
        <v>78</v>
      </c>
      <c r="B17" s="88"/>
      <c r="C17" s="88"/>
      <c r="D17" s="88"/>
      <c r="E17" s="88"/>
      <c r="F17" s="9"/>
      <c r="G17" s="9"/>
      <c r="H17" s="9"/>
      <c r="I17" s="9"/>
    </row>
    <row r="18" spans="1:9" ht="20.25">
      <c r="A18" s="20" t="s">
        <v>72</v>
      </c>
      <c r="B18" s="20" t="s">
        <v>74</v>
      </c>
      <c r="C18" s="20" t="s">
        <v>79</v>
      </c>
      <c r="D18" s="20" t="s">
        <v>77</v>
      </c>
      <c r="E18" s="45" t="s">
        <v>75</v>
      </c>
      <c r="F18" s="9"/>
      <c r="G18" s="9"/>
      <c r="H18" s="9"/>
      <c r="I18" s="9"/>
    </row>
    <row r="19" spans="1:9" ht="20.25">
      <c r="A19" s="30"/>
      <c r="B19" s="30" t="s">
        <v>13</v>
      </c>
      <c r="C19" s="30" t="s">
        <v>14</v>
      </c>
      <c r="D19" s="13"/>
      <c r="E19" s="13"/>
      <c r="F19" s="9"/>
      <c r="G19" s="9"/>
      <c r="H19" s="9"/>
      <c r="I19" s="9"/>
    </row>
    <row r="20" spans="1:10" ht="20.25">
      <c r="A20" s="39" t="s">
        <v>0</v>
      </c>
      <c r="B20" s="43">
        <f>J20</f>
        <v>-2</v>
      </c>
      <c r="C20" s="39">
        <v>51089</v>
      </c>
      <c r="D20" s="39">
        <f>B20*B20</f>
        <v>4</v>
      </c>
      <c r="E20" s="10">
        <f>B20*C20</f>
        <v>-102178</v>
      </c>
      <c r="F20" s="9"/>
      <c r="G20" s="9"/>
      <c r="H20" s="9"/>
      <c r="I20" s="9">
        <v>1</v>
      </c>
      <c r="J20">
        <f>I20-I22</f>
        <v>-2</v>
      </c>
    </row>
    <row r="21" spans="1:10" ht="20.25">
      <c r="A21" s="39" t="s">
        <v>1</v>
      </c>
      <c r="B21" s="43">
        <f>J21</f>
        <v>-1</v>
      </c>
      <c r="C21" s="39">
        <v>56150</v>
      </c>
      <c r="D21" s="39">
        <f>B21*B21</f>
        <v>1</v>
      </c>
      <c r="E21" s="10">
        <f>B21*C21</f>
        <v>-56150</v>
      </c>
      <c r="F21" s="9"/>
      <c r="G21" s="9"/>
      <c r="H21" s="9"/>
      <c r="I21" s="9">
        <v>2</v>
      </c>
      <c r="J21">
        <f>I21-I22</f>
        <v>-1</v>
      </c>
    </row>
    <row r="22" spans="1:10" ht="20.25">
      <c r="A22" s="39" t="s">
        <v>2</v>
      </c>
      <c r="B22" s="43">
        <f>J22</f>
        <v>0</v>
      </c>
      <c r="C22" s="39">
        <v>44844</v>
      </c>
      <c r="D22" s="39">
        <f>B22*B22</f>
        <v>0</v>
      </c>
      <c r="E22" s="10">
        <f>B22*C22</f>
        <v>0</v>
      </c>
      <c r="F22" s="9"/>
      <c r="G22" s="9"/>
      <c r="H22" s="9"/>
      <c r="I22" s="9">
        <v>3</v>
      </c>
      <c r="J22">
        <f>I22-I22</f>
        <v>0</v>
      </c>
    </row>
    <row r="23" spans="1:10" ht="20.25">
      <c r="A23" s="39" t="s">
        <v>3</v>
      </c>
      <c r="B23" s="43">
        <f>J23</f>
        <v>1</v>
      </c>
      <c r="C23" s="39">
        <v>40532</v>
      </c>
      <c r="D23" s="39">
        <f>B23*B23</f>
        <v>1</v>
      </c>
      <c r="E23" s="10">
        <f>B23*C23</f>
        <v>40532</v>
      </c>
      <c r="F23" s="9"/>
      <c r="G23" s="9"/>
      <c r="H23" s="9"/>
      <c r="I23" s="9">
        <v>4</v>
      </c>
      <c r="J23">
        <f>I23-I22</f>
        <v>1</v>
      </c>
    </row>
    <row r="24" spans="1:10" ht="20.25">
      <c r="A24" s="39" t="s">
        <v>4</v>
      </c>
      <c r="B24" s="43">
        <f>J24</f>
        <v>2</v>
      </c>
      <c r="C24" s="39">
        <v>48303</v>
      </c>
      <c r="D24" s="39">
        <f>B24*B24</f>
        <v>4</v>
      </c>
      <c r="E24" s="10">
        <f>B24*C24</f>
        <v>96606</v>
      </c>
      <c r="F24" s="9"/>
      <c r="G24" s="9"/>
      <c r="H24" s="9"/>
      <c r="I24" s="9">
        <v>5</v>
      </c>
      <c r="J24">
        <f>I24-I22</f>
        <v>2</v>
      </c>
    </row>
    <row r="25" spans="1:9" ht="20.25">
      <c r="A25" s="10"/>
      <c r="B25" s="10"/>
      <c r="C25" s="44" t="s">
        <v>112</v>
      </c>
      <c r="D25" s="44" t="s">
        <v>76</v>
      </c>
      <c r="E25" s="44" t="s">
        <v>111</v>
      </c>
      <c r="F25" s="9"/>
      <c r="G25" s="9"/>
      <c r="H25" s="9"/>
      <c r="I25" s="9"/>
    </row>
  </sheetData>
  <sheetProtection/>
  <mergeCells count="6">
    <mergeCell ref="A16:E16"/>
    <mergeCell ref="A17:E17"/>
    <mergeCell ref="A1:E1"/>
    <mergeCell ref="A2:E2"/>
    <mergeCell ref="A3:E3"/>
    <mergeCell ref="A15:E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</cp:lastModifiedBy>
  <cp:lastPrinted>2010-04-13T05:59:08Z</cp:lastPrinted>
  <dcterms:created xsi:type="dcterms:W3CDTF">1996-10-14T23:33:28Z</dcterms:created>
  <dcterms:modified xsi:type="dcterms:W3CDTF">2023-05-14T10:20:09Z</dcterms:modified>
  <cp:category/>
  <cp:version/>
  <cp:contentType/>
  <cp:contentStatus/>
</cp:coreProperties>
</file>